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7656" tabRatio="942" firstSheet="5" activeTab="18"/>
  </bookViews>
  <sheets>
    <sheet name="МІКСТ" sheetId="1" state="hidden" r:id="rId1"/>
    <sheet name="Двійки жін." sheetId="2" state="hidden" r:id="rId2"/>
    <sheet name="ЧолСтикові" sheetId="3" state="hidden" r:id="rId3"/>
    <sheet name="Четвiрки чол. " sheetId="4" state="hidden" r:id="rId4"/>
    <sheet name="Раунд Робін " sheetId="5" state="hidden" r:id="rId5"/>
    <sheet name="Чоловiки" sheetId="6" r:id="rId6"/>
    <sheet name="Дівчата" sheetId="7" r:id="rId7"/>
    <sheet name="Мастерс" sheetId="8" r:id="rId8"/>
    <sheet name="Трійки дівчата " sheetId="9" r:id="rId9"/>
    <sheet name="Трійки Чоловіки " sheetId="10" r:id="rId10"/>
    <sheet name="ЧУС 4 етап" sheetId="11" r:id="rId11"/>
    <sheet name="ВЧУ 4 етап" sheetId="12" r:id="rId12"/>
    <sheet name="ВЧС Стикові 4 етап" sheetId="13" r:id="rId13"/>
    <sheet name="Юнаки 4 етап" sheetId="14" r:id="rId14"/>
    <sheet name="РейтингЧол" sheetId="15" r:id="rId15"/>
    <sheet name="РейтингЖінки" sheetId="16" r:id="rId16"/>
    <sheet name="РейтингЧУС" sheetId="17" r:id="rId17"/>
    <sheet name="РейтингЮнаки" sheetId="18" r:id="rId18"/>
    <sheet name="РейтингВЧС" sheetId="19" r:id="rId19"/>
    <sheet name="Трійки Дівчата" sheetId="20" state="hidden" r:id="rId20"/>
    <sheet name="ЖінкиОсобистий" sheetId="21" state="hidden" r:id="rId21"/>
    <sheet name="ДівчатаСтикові" sheetId="22" state="hidden" r:id="rId22"/>
    <sheet name="ЖінкиМастерс" sheetId="23" state="hidden" r:id="rId23"/>
    <sheet name="АЧУ 1 " sheetId="24" state="hidden" r:id="rId24"/>
    <sheet name="АЧУ Стикові" sheetId="25" state="hidden" r:id="rId25"/>
    <sheet name="Лист1" sheetId="26" state="hidden" r:id="rId26"/>
    <sheet name="1 етап Фінали " sheetId="27" state="hidden" r:id="rId27"/>
    <sheet name="РейтингАЧУ" sheetId="28" state="hidden" r:id="rId28"/>
    <sheet name="РейтингДвійки чол" sheetId="29" state="hidden" r:id="rId29"/>
    <sheet name="РейтингДвійки жін" sheetId="30" state="hidden" r:id="rId30"/>
    <sheet name="РейтингЧетвiрки чол" sheetId="31" state="hidden" r:id="rId3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<sst xmlns="http://schemas.openxmlformats.org/spreadsheetml/2006/main" count="1916" uniqueCount="507">
  <si>
    <t>Сума</t>
  </si>
  <si>
    <t>Отст. 6</t>
  </si>
  <si>
    <t>Дня</t>
  </si>
  <si>
    <t>Мiсто</t>
  </si>
  <si>
    <t>П I Б</t>
  </si>
  <si>
    <t>Вiдст. 4</t>
  </si>
  <si>
    <t>Кращий Результат</t>
  </si>
  <si>
    <t>Гравця</t>
  </si>
  <si>
    <t>мiсто</t>
  </si>
  <si>
    <t>Квалiфiкацiя</t>
  </si>
  <si>
    <t>Середнiй</t>
  </si>
  <si>
    <t>Максимчук Леонід</t>
  </si>
  <si>
    <t>Трубін Сергій</t>
  </si>
  <si>
    <t>Присяжний Владислав</t>
  </si>
  <si>
    <t>Мельниченко Денис</t>
  </si>
  <si>
    <t>Данилюк Вадим</t>
  </si>
  <si>
    <t>Щербаков Дмитро</t>
  </si>
  <si>
    <t>Прокопчак Денис</t>
  </si>
  <si>
    <t>Прізвище ім'я</t>
  </si>
  <si>
    <t xml:space="preserve">Сума гравця  </t>
  </si>
  <si>
    <t>Загальна</t>
  </si>
  <si>
    <t xml:space="preserve">сума   </t>
  </si>
  <si>
    <t xml:space="preserve">Середнiй команди </t>
  </si>
  <si>
    <t xml:space="preserve">Середнiй гравцiв </t>
  </si>
  <si>
    <t>Фiнал Чоловiки</t>
  </si>
  <si>
    <t>Головащенко Роман</t>
  </si>
  <si>
    <t>Зіневич Олег</t>
  </si>
  <si>
    <t>Яловега Владислав</t>
  </si>
  <si>
    <t>Чен Віталій</t>
  </si>
  <si>
    <t>Яремчук Максим</t>
  </si>
  <si>
    <t>Шовкун Андрій</t>
  </si>
  <si>
    <t>Гриник Юрій</t>
  </si>
  <si>
    <t>Стронський Едуард</t>
  </si>
  <si>
    <t>Щербінін Олександр</t>
  </si>
  <si>
    <t>Бондар Валерій</t>
  </si>
  <si>
    <t>Старіковський Віталій</t>
  </si>
  <si>
    <t>3 місце</t>
  </si>
  <si>
    <t>1 місце</t>
  </si>
  <si>
    <t>2 місце</t>
  </si>
  <si>
    <t>Рейтингові очки</t>
  </si>
  <si>
    <t>Місце</t>
  </si>
  <si>
    <t>ПІБ</t>
  </si>
  <si>
    <t>Клуб/місто</t>
  </si>
  <si>
    <t>1 етап</t>
  </si>
  <si>
    <t>2 етап</t>
  </si>
  <si>
    <t>3 етап</t>
  </si>
  <si>
    <t>4 етап</t>
  </si>
  <si>
    <t>5 етап</t>
  </si>
  <si>
    <t>6 етап</t>
  </si>
  <si>
    <t>7 етап</t>
  </si>
  <si>
    <t xml:space="preserve"> Рейтингові очки
(за 5-ть кращих етапів) </t>
  </si>
  <si>
    <t>Очки</t>
  </si>
  <si>
    <t>33…</t>
  </si>
  <si>
    <t xml:space="preserve"> </t>
  </si>
  <si>
    <t>17…</t>
  </si>
  <si>
    <t>Півфінал Чоловiки</t>
  </si>
  <si>
    <t>Особистий залік</t>
  </si>
  <si>
    <t>Сумма</t>
  </si>
  <si>
    <t>1 гра</t>
  </si>
  <si>
    <t>2 гра</t>
  </si>
  <si>
    <t>Півфiнал</t>
  </si>
  <si>
    <t>Чвертьфінал</t>
  </si>
  <si>
    <t>Фінал</t>
  </si>
  <si>
    <t>Вiдст. 3</t>
  </si>
  <si>
    <t>Результати  Чемпіонат України 2021-22 1 етап Четвiрки Чоловiки</t>
  </si>
  <si>
    <t>Горб Володимир</t>
  </si>
  <si>
    <t>Бондарь Валерий</t>
  </si>
  <si>
    <t>Бідний Ігорь</t>
  </si>
  <si>
    <t>Гріник Юрій</t>
  </si>
  <si>
    <t>Кононенко Богдан</t>
  </si>
  <si>
    <t>Павлов Юрий</t>
  </si>
  <si>
    <t>Прокопенко Євгеній</t>
  </si>
  <si>
    <t>Белік Дмитро</t>
  </si>
  <si>
    <t>Барчук Артем</t>
  </si>
  <si>
    <t>Малевана Наталія</t>
  </si>
  <si>
    <t>Мазікін Денис</t>
  </si>
  <si>
    <t>Мазікін Данило</t>
  </si>
  <si>
    <t>АЧУ, 1 етап, 8-10 жовтня, Космос/Черкаси</t>
  </si>
  <si>
    <t>Кваліфікація</t>
  </si>
  <si>
    <t>№ п/п</t>
  </si>
  <si>
    <t>Спортсмен</t>
  </si>
  <si>
    <t>HDP</t>
  </si>
  <si>
    <t>3 гра</t>
  </si>
  <si>
    <t>4 гра</t>
  </si>
  <si>
    <t>5 гра</t>
  </si>
  <si>
    <t>6 гра</t>
  </si>
  <si>
    <t>Сума з Hndp по 6 іграм</t>
  </si>
  <si>
    <t>Середній без Hndp</t>
  </si>
  <si>
    <t>Краща гра</t>
  </si>
  <si>
    <t>Жуковіч Іван</t>
  </si>
  <si>
    <t>Мальована Наталія</t>
  </si>
  <si>
    <t>Мірошніченко Наталія</t>
  </si>
  <si>
    <t>Краща гра---&gt;</t>
  </si>
  <si>
    <t>1/8 фіналу</t>
  </si>
  <si>
    <t>1/4 фіналу</t>
  </si>
  <si>
    <t>ПІ</t>
  </si>
  <si>
    <t>HNDP</t>
  </si>
  <si>
    <t>G1+ hndp</t>
  </si>
  <si>
    <t>G2+ hndp</t>
  </si>
  <si>
    <t>СУМА</t>
  </si>
  <si>
    <t>Мурий Володимир</t>
  </si>
  <si>
    <t>Кадачигов Юрій</t>
  </si>
  <si>
    <t>5</t>
  </si>
  <si>
    <t>Чен Виталий</t>
  </si>
  <si>
    <t>6</t>
  </si>
  <si>
    <t>Шилан Віталий</t>
  </si>
  <si>
    <t>7</t>
  </si>
  <si>
    <t>Павлов Юрій</t>
  </si>
  <si>
    <t>8</t>
  </si>
  <si>
    <t>Сидоров Анатолій</t>
  </si>
  <si>
    <r>
      <t>Рейтинг, АЧУ</t>
    </r>
    <r>
      <rPr>
        <b/>
        <sz val="16"/>
        <color indexed="8"/>
        <rFont val="Calibri"/>
        <family val="2"/>
      </rPr>
      <t>, 2021-22</t>
    </r>
  </si>
  <si>
    <t>Рейтингові Очки</t>
  </si>
  <si>
    <t xml:space="preserve">№ </t>
  </si>
  <si>
    <t xml:space="preserve">Асаєвич Олексій </t>
  </si>
  <si>
    <t>Симаченко Сергій</t>
  </si>
  <si>
    <t>Островерх Дмитро</t>
  </si>
  <si>
    <t>Міцик Федір</t>
  </si>
  <si>
    <t>Внуков Ігор</t>
  </si>
  <si>
    <t>Бойко Олександр</t>
  </si>
  <si>
    <t>Зайцев Геннадій</t>
  </si>
  <si>
    <t>Кадачигова Ольга</t>
  </si>
  <si>
    <t>Ільенко Володимир</t>
  </si>
  <si>
    <t>Внукова Світлана</t>
  </si>
  <si>
    <t>32…</t>
  </si>
  <si>
    <t>1…</t>
  </si>
  <si>
    <t>не брав участі</t>
  </si>
  <si>
    <t>Відставання від 14</t>
  </si>
  <si>
    <t>Щербініна Ірина</t>
  </si>
  <si>
    <t>Левчук Олександра</t>
  </si>
  <si>
    <t>Мірошниченко Віктор</t>
  </si>
  <si>
    <t>Мірошниченко Валерій</t>
  </si>
  <si>
    <t>Дьяченко Алла</t>
  </si>
  <si>
    <t>Величко Дарина</t>
  </si>
  <si>
    <t>Семізенко Вікторія</t>
  </si>
  <si>
    <t>Мірошниченко Наталія</t>
  </si>
  <si>
    <t>Жукова Анжеліка</t>
  </si>
  <si>
    <t>Покотило Ольга</t>
  </si>
  <si>
    <t>Осадчук Олександр</t>
  </si>
  <si>
    <t>Вовк Валерій</t>
  </si>
  <si>
    <t>Дидоренко Назар</t>
  </si>
  <si>
    <t>Причина Яна</t>
  </si>
  <si>
    <t>Ковальчук Катерина</t>
  </si>
  <si>
    <t>Майєр Ростислав</t>
  </si>
  <si>
    <t>1 место</t>
  </si>
  <si>
    <t>2 место</t>
  </si>
  <si>
    <t>3 место</t>
  </si>
  <si>
    <t>Стариковський Віталій</t>
  </si>
  <si>
    <t>Отст. 8</t>
  </si>
  <si>
    <t>Перемог</t>
  </si>
  <si>
    <t>Desperado</t>
  </si>
  <si>
    <t>Кращій результат</t>
  </si>
  <si>
    <t>Харків</t>
  </si>
  <si>
    <t>Київ</t>
  </si>
  <si>
    <t>Черкаси</t>
  </si>
  <si>
    <t>Полтава</t>
  </si>
  <si>
    <t>Запоріжжя</t>
  </si>
  <si>
    <t>Одеса</t>
  </si>
  <si>
    <t>Команди</t>
  </si>
  <si>
    <t xml:space="preserve"> Рейтингові очки
(за 2а кращих етапа) </t>
  </si>
  <si>
    <t xml:space="preserve">Рейтинг, 22 ЧУ, сезон 2021-22, Команди "Двійки", Чоловіки </t>
  </si>
  <si>
    <t>Команда</t>
  </si>
  <si>
    <t>№</t>
  </si>
  <si>
    <t>етап 1</t>
  </si>
  <si>
    <t>етап 2</t>
  </si>
  <si>
    <t>етап 3</t>
  </si>
  <si>
    <t xml:space="preserve">Рейтинг, 22 ЧУ, сезон 2021-22, Команди "Четвірки"", Чоловіки </t>
  </si>
  <si>
    <t xml:space="preserve">Рейтинг, 22 ЧУ, сезон 2021-22, Команди "Двійки", Дівчата </t>
  </si>
  <si>
    <t>Півфінал Дівчата</t>
  </si>
  <si>
    <t>Фiнал Дівчата</t>
  </si>
  <si>
    <t>Асаевич Алексей</t>
  </si>
  <si>
    <t>Львів</t>
  </si>
  <si>
    <t>Бєлік Дмитро</t>
  </si>
  <si>
    <t>Бідний Ігор</t>
  </si>
  <si>
    <t>Богатирьов Олександр</t>
  </si>
  <si>
    <t>Гарапко Василий</t>
  </si>
  <si>
    <t>Єфремова Зоя</t>
  </si>
  <si>
    <t>Зіпір Федір</t>
  </si>
  <si>
    <t>Левчук Александра</t>
  </si>
  <si>
    <t>Мірошниченко Наталія (молодша)</t>
  </si>
  <si>
    <t>Міцика Федір</t>
  </si>
  <si>
    <t>НИКОЛЕНКО Юрій</t>
  </si>
  <si>
    <t>Осередько Вячеслав</t>
  </si>
  <si>
    <t>Сергієнко Тетяна</t>
  </si>
  <si>
    <t>Тимченко Ірина</t>
  </si>
  <si>
    <t>Яловега Георгій</t>
  </si>
  <si>
    <t>Чоловіки</t>
  </si>
  <si>
    <t>Рік народження</t>
  </si>
  <si>
    <t>Повних років</t>
  </si>
  <si>
    <t xml:space="preserve">Середній </t>
  </si>
  <si>
    <t xml:space="preserve">Краща гра </t>
  </si>
  <si>
    <t>ГРУПА А (50-57 років)</t>
  </si>
  <si>
    <t>Фединов Юрій</t>
  </si>
  <si>
    <t>Полодьян Олександр</t>
  </si>
  <si>
    <t>ГРУПА В (58-64 років)</t>
  </si>
  <si>
    <t>Мякіньков Віктор</t>
  </si>
  <si>
    <t>Емець Олександр</t>
  </si>
  <si>
    <t>Дячук Сергей</t>
  </si>
  <si>
    <t>ГРУПА С (65+ років)</t>
  </si>
  <si>
    <t>Гандікап: 65-0, 66-1, 67-2, и т.д</t>
  </si>
  <si>
    <t>Кращенко Олександр</t>
  </si>
  <si>
    <t>Улітич Олександр</t>
  </si>
  <si>
    <t>Жінки</t>
  </si>
  <si>
    <t>Відставання від 16</t>
  </si>
  <si>
    <t xml:space="preserve">     </t>
  </si>
  <si>
    <t>Романюк Дмитрій</t>
  </si>
  <si>
    <t>Саченко Олександр</t>
  </si>
  <si>
    <t>Дьяков Александр</t>
  </si>
  <si>
    <t>Стовбун Ірина</t>
  </si>
  <si>
    <t>Фрейдінов Юрій</t>
  </si>
  <si>
    <t>Недыбалюк Елена</t>
  </si>
  <si>
    <t>Недыбалюк Иван</t>
  </si>
  <si>
    <t>Сидоренко Юрий</t>
  </si>
  <si>
    <t>Швец Віктор</t>
  </si>
  <si>
    <t>Зайцева Наталія</t>
  </si>
  <si>
    <t>Кучеренко Юрий</t>
  </si>
  <si>
    <t>Макитрук Олександр</t>
  </si>
  <si>
    <t>Марченко Вячеслав</t>
  </si>
  <si>
    <t>Свистухин Анатолий</t>
  </si>
  <si>
    <t>Скварский Сергей</t>
  </si>
  <si>
    <t>Фоменко Андрей</t>
  </si>
  <si>
    <t>Півфінал</t>
  </si>
  <si>
    <t>р.н.</t>
  </si>
  <si>
    <t>3</t>
  </si>
  <si>
    <t>СЕНЬЙОРЫ</t>
  </si>
  <si>
    <t>СЕНЬЙОРІТИ</t>
  </si>
  <si>
    <t>Чемпіонат України серед юнаків та юніорів 2020-21</t>
  </si>
  <si>
    <t>ЮНАКИ</t>
  </si>
  <si>
    <t>Юніори 19 - 21 років (включно)</t>
  </si>
  <si>
    <t>Рік
народження</t>
  </si>
  <si>
    <t>Область</t>
  </si>
  <si>
    <t>Сума
12-ти</t>
  </si>
  <si>
    <t>Середній</t>
  </si>
  <si>
    <t>Мазикін Денис</t>
  </si>
  <si>
    <t>Мазикін Данило</t>
  </si>
  <si>
    <t>Юнаки , старша група , 16 - 18 років включно</t>
  </si>
  <si>
    <t>Фамілія Ім'я</t>
  </si>
  <si>
    <t>Рік
 народження</t>
  </si>
  <si>
    <t>Повних років 
на 31.08.2019</t>
  </si>
  <si>
    <t>Сума
6-ти</t>
  </si>
  <si>
    <t>Данилець Михайло</t>
  </si>
  <si>
    <t xml:space="preserve">Ткаченко Алексей </t>
  </si>
  <si>
    <t>Харьков</t>
  </si>
  <si>
    <t>Храпко Павел</t>
  </si>
  <si>
    <t>Юнаки, молодша група, до 15 років включно</t>
  </si>
  <si>
    <t>Гадяцький Андрій</t>
  </si>
  <si>
    <t>Островерх Семен</t>
  </si>
  <si>
    <t>Первухин Денис</t>
  </si>
  <si>
    <t>Девушки, Юниоры, 19 - 21 год</t>
  </si>
  <si>
    <t>Место</t>
  </si>
  <si>
    <t>Фамилия</t>
  </si>
  <si>
    <t>Год
 рождения</t>
  </si>
  <si>
    <t>Полных лет 
на 31.08.2017</t>
  </si>
  <si>
    <t>Сумма
6-ти</t>
  </si>
  <si>
    <t>Средний</t>
  </si>
  <si>
    <t>Голуб Алина</t>
  </si>
  <si>
    <t>ДІВЧАТА</t>
  </si>
  <si>
    <t xml:space="preserve"> Юніори, Дівчата, 19 - 21 років включно</t>
  </si>
  <si>
    <t>Дручина Софія</t>
  </si>
  <si>
    <t>Кащишина Анастасія</t>
  </si>
  <si>
    <t>Кучеренко Марія</t>
  </si>
  <si>
    <t>Нечетова Дарья</t>
  </si>
  <si>
    <t>Киев</t>
  </si>
  <si>
    <t>Безрідна Олександра</t>
  </si>
  <si>
    <t xml:space="preserve"> Молодша група , Дівчата, до 15 років включно</t>
  </si>
  <si>
    <t>Челомбітько Анастасія</t>
  </si>
  <si>
    <t>Кожемякина Таня</t>
  </si>
  <si>
    <t>Кучеренко Варвара</t>
  </si>
  <si>
    <t>Попова Катя</t>
  </si>
  <si>
    <t>1 етап-Фінал, "Бруклін", Київ, 18-20 вересня 2020.</t>
  </si>
  <si>
    <t>Фінальні ігри (стикові)</t>
  </si>
  <si>
    <t>Юнаки, молодша група,  до 15 років (включно)</t>
  </si>
  <si>
    <t>дор</t>
  </si>
  <si>
    <t>1</t>
  </si>
  <si>
    <t>2</t>
  </si>
  <si>
    <t>4</t>
  </si>
  <si>
    <t>Юніори, 19 - 21 років (включно)</t>
  </si>
  <si>
    <t>сума</t>
  </si>
  <si>
    <t>Дівчата, молодша група, до 15 років (включно)</t>
  </si>
  <si>
    <t>Повних років 
на 31.08.2023</t>
  </si>
  <si>
    <t xml:space="preserve"> Юніори,  Дівчата, 19 - 21 років включно</t>
  </si>
  <si>
    <t>Молодша група, дівчата, до 15 років включно</t>
  </si>
  <si>
    <t>51</t>
  </si>
  <si>
    <t>Дегтярьова Тетяна</t>
  </si>
  <si>
    <t xml:space="preserve">Асаєвіч Олексій </t>
  </si>
  <si>
    <t xml:space="preserve">П I </t>
  </si>
  <si>
    <t>Мiсце</t>
  </si>
  <si>
    <t>Мірошниченко Наталія(молодша)</t>
  </si>
  <si>
    <t>Відст. 16</t>
  </si>
  <si>
    <t>Вiдст. 8</t>
  </si>
  <si>
    <t>Повних років 
на 31.08.2024</t>
  </si>
  <si>
    <t>Рейтинг 
( за 4-и кращих етапа)</t>
  </si>
  <si>
    <r>
      <t>Рейтинг, Відкритий</t>
    </r>
    <r>
      <rPr>
        <b/>
        <sz val="16"/>
        <rFont val="Calibri"/>
        <family val="2"/>
      </rPr>
      <t xml:space="preserve"> чемпіонат серед сеньйорів (ВЧС), сезон 2023-24</t>
    </r>
  </si>
  <si>
    <t>Рейтинг 
( 4-и кращих етапа)</t>
  </si>
  <si>
    <t>МАСТЕРС ЧУ, особистий залік, чоловіки</t>
  </si>
  <si>
    <t>Рахунок</t>
  </si>
  <si>
    <t>МАСТЕРС ЧУ, особистий залік, дівчата</t>
  </si>
  <si>
    <t xml:space="preserve">Богатирьов Олександр </t>
  </si>
  <si>
    <t xml:space="preserve">Горб Володимир </t>
  </si>
  <si>
    <t>Зайцев Генадій</t>
  </si>
  <si>
    <t xml:space="preserve">Кононенко Богдан </t>
  </si>
  <si>
    <t xml:space="preserve">Максимчук Леонід </t>
  </si>
  <si>
    <t xml:space="preserve">Молдавець Дмитро </t>
  </si>
  <si>
    <t xml:space="preserve">Павлов Юрій </t>
  </si>
  <si>
    <t xml:space="preserve">Попов Олег </t>
  </si>
  <si>
    <t xml:space="preserve">Чен Віталій </t>
  </si>
  <si>
    <t xml:space="preserve">Щербінін Олександр </t>
  </si>
  <si>
    <t xml:space="preserve">Яремчук Максим </t>
  </si>
  <si>
    <t xml:space="preserve">Гринник Юрій </t>
  </si>
  <si>
    <t xml:space="preserve">Малована Наталія </t>
  </si>
  <si>
    <t xml:space="preserve">Щербініна Ірина </t>
  </si>
  <si>
    <t xml:space="preserve">Щербініна Наталя </t>
  </si>
  <si>
    <t xml:space="preserve">Сімаченко Сергій </t>
  </si>
  <si>
    <t xml:space="preserve">Мазікін Данило </t>
  </si>
  <si>
    <t xml:space="preserve">Мірошниченко Віктор </t>
  </si>
  <si>
    <t xml:space="preserve">Сергієнко Тетяна </t>
  </si>
  <si>
    <t xml:space="preserve">Мальована Наталя </t>
  </si>
  <si>
    <t xml:space="preserve">Щербаков Дмитро </t>
  </si>
  <si>
    <t xml:space="preserve">Причина Яна </t>
  </si>
  <si>
    <t xml:space="preserve">Тімченко Ірина </t>
  </si>
  <si>
    <t xml:space="preserve">Бондарь Валерій </t>
  </si>
  <si>
    <t xml:space="preserve">Зіпір Федір </t>
  </si>
  <si>
    <t xml:space="preserve">Островерх Дмитро </t>
  </si>
  <si>
    <t xml:space="preserve">Осередько Вячеслав </t>
  </si>
  <si>
    <t xml:space="preserve">Прокопчак Денис </t>
  </si>
  <si>
    <t xml:space="preserve">Гадяцький Андрій </t>
  </si>
  <si>
    <t xml:space="preserve">Левчук Олександра </t>
  </si>
  <si>
    <t xml:space="preserve">Мірошниченко Наталья </t>
  </si>
  <si>
    <t xml:space="preserve">Головащенко Роман </t>
  </si>
  <si>
    <t xml:space="preserve">Бєлік Дмитро </t>
  </si>
  <si>
    <t xml:space="preserve">Харків </t>
  </si>
  <si>
    <t>Ніколенко Юрій</t>
  </si>
  <si>
    <t xml:space="preserve">Яловега Георгій </t>
  </si>
  <si>
    <t xml:space="preserve">Никоненко Юрій </t>
  </si>
  <si>
    <t xml:space="preserve">Дегтярьова Тетяна </t>
  </si>
  <si>
    <t>Сімаченко Сергій</t>
  </si>
  <si>
    <t xml:space="preserve">      </t>
  </si>
  <si>
    <t>Мірошниченко Наталія(м)</t>
  </si>
  <si>
    <t xml:space="preserve">Мірошничнко Наталя м </t>
  </si>
  <si>
    <t>р.н</t>
  </si>
  <si>
    <t>сумма</t>
  </si>
  <si>
    <t xml:space="preserve">   </t>
  </si>
  <si>
    <t xml:space="preserve">7 гра </t>
  </si>
  <si>
    <t>8 гра</t>
  </si>
  <si>
    <t>9 гра</t>
  </si>
  <si>
    <t>10 гра</t>
  </si>
  <si>
    <t>11 гра</t>
  </si>
  <si>
    <t>12 гра</t>
  </si>
  <si>
    <t xml:space="preserve">        </t>
  </si>
  <si>
    <t>203</t>
  </si>
  <si>
    <t>189.</t>
  </si>
  <si>
    <t>162.</t>
  </si>
  <si>
    <t>179.</t>
  </si>
  <si>
    <t>181</t>
  </si>
  <si>
    <t>163.</t>
  </si>
  <si>
    <t>175.</t>
  </si>
  <si>
    <t>127.</t>
  </si>
  <si>
    <t>182.</t>
  </si>
  <si>
    <t>158.</t>
  </si>
  <si>
    <t>236.</t>
  </si>
  <si>
    <t>225</t>
  </si>
  <si>
    <t>228.</t>
  </si>
  <si>
    <t>176</t>
  </si>
  <si>
    <t>154.</t>
  </si>
  <si>
    <t>144.</t>
  </si>
  <si>
    <t>150.</t>
  </si>
  <si>
    <t xml:space="preserve">  </t>
  </si>
  <si>
    <t>172</t>
  </si>
  <si>
    <t>3 м</t>
  </si>
  <si>
    <t xml:space="preserve">Черкаси </t>
  </si>
  <si>
    <t xml:space="preserve">Запоріжжя </t>
  </si>
  <si>
    <t>173.</t>
  </si>
  <si>
    <t>207.</t>
  </si>
  <si>
    <t xml:space="preserve">255 кащий Щербініна Наташа </t>
  </si>
  <si>
    <t xml:space="preserve">256 крщаий Кононенко Б </t>
  </si>
  <si>
    <t>Молодша група, Юнаки, до 15 років включно</t>
  </si>
  <si>
    <t>Чемпіони</t>
  </si>
  <si>
    <t>Бронза</t>
  </si>
  <si>
    <t>Результати  24 Чемпіонату України 2023-24, 1 етап Двійки Дівчата, 22-24 вересня 2023, Космос/Черкаси</t>
  </si>
  <si>
    <t>211</t>
  </si>
  <si>
    <t>2 мсце</t>
  </si>
  <si>
    <t xml:space="preserve">Мальована Наталія </t>
  </si>
  <si>
    <r>
      <t>ГРУПА А (50-</t>
    </r>
    <r>
      <rPr>
        <b/>
        <sz val="12"/>
        <rFont val="Calibri"/>
        <family val="2"/>
      </rPr>
      <t>57 років)</t>
    </r>
  </si>
  <si>
    <t>158</t>
  </si>
  <si>
    <t>199</t>
  </si>
  <si>
    <t>147</t>
  </si>
  <si>
    <t>193</t>
  </si>
  <si>
    <t>191</t>
  </si>
  <si>
    <t>163</t>
  </si>
  <si>
    <t>201</t>
  </si>
  <si>
    <t>204</t>
  </si>
  <si>
    <t>227</t>
  </si>
  <si>
    <t>202</t>
  </si>
  <si>
    <t>154</t>
  </si>
  <si>
    <t>9-16</t>
  </si>
  <si>
    <t>9</t>
  </si>
  <si>
    <t>10</t>
  </si>
  <si>
    <t>11</t>
  </si>
  <si>
    <t>12</t>
  </si>
  <si>
    <t>13</t>
  </si>
  <si>
    <t>14</t>
  </si>
  <si>
    <t>15</t>
  </si>
  <si>
    <t>16</t>
  </si>
  <si>
    <t>5-8</t>
  </si>
  <si>
    <t xml:space="preserve"> Рейтингові очки
(за 4и кращих етапа) </t>
  </si>
  <si>
    <t>Рейтинг, 24 ЧУ, Чоловіки, сезон 2023-24</t>
  </si>
  <si>
    <t>Рейтинг, 24 ЧУ, Жінки, сезон 2023-24</t>
  </si>
  <si>
    <r>
      <t xml:space="preserve">Рейтинг, </t>
    </r>
    <r>
      <rPr>
        <b/>
        <sz val="16"/>
        <color indexed="10"/>
        <rFont val="Calibri"/>
        <family val="2"/>
      </rPr>
      <t>Чемпіонат Україны</t>
    </r>
    <r>
      <rPr>
        <b/>
        <sz val="16"/>
        <color indexed="8"/>
        <rFont val="Calibri"/>
        <family val="2"/>
      </rPr>
      <t xml:space="preserve"> серед сеньйорів (ЧУС) 2023-24</t>
    </r>
  </si>
  <si>
    <t>ЮНІОРИ</t>
  </si>
  <si>
    <t>Результат 24 Чемпіонату України, сезон 2023 - 24, Космос/Черкаси,  1 етап, Дівчата</t>
  </si>
  <si>
    <t xml:space="preserve">Півфінал </t>
  </si>
  <si>
    <t xml:space="preserve">Фiнал </t>
  </si>
  <si>
    <t>Елімінатор 2</t>
  </si>
  <si>
    <t>Дегтярева Татьяна</t>
  </si>
  <si>
    <t>Щербініна Наталія</t>
  </si>
  <si>
    <t>Мірошніченко Віктор</t>
  </si>
  <si>
    <t>Тiмченко Iрина</t>
  </si>
  <si>
    <t xml:space="preserve">2 етап ЮЧУ, 06-08 жовтня, сезон 2023-24, Космос- Черкаси </t>
  </si>
  <si>
    <t>Чемпіонат України серед юнаків та юніорів, сезон 2023-24</t>
  </si>
  <si>
    <t xml:space="preserve">Зайцева Наталя </t>
  </si>
  <si>
    <t>Мірошниченко Н м</t>
  </si>
  <si>
    <t>Щербініна Наталя</t>
  </si>
  <si>
    <t>Чемпіони України 2023, сезон 2023-24</t>
  </si>
  <si>
    <t>Срібло</t>
  </si>
  <si>
    <t>Результати 2 етапу 24ЧУ, Команда "Мікст",  06-08 жовтня 2023, сезон 2023-24, Космос/Черкаси</t>
  </si>
  <si>
    <t>РЕЙТИНГ,  Чемпіонат України серед юнаків та юніорів, сезон 2023-24</t>
  </si>
  <si>
    <t>Степлейдер-фінал 2</t>
  </si>
  <si>
    <t>Степледдер-фінал 1</t>
  </si>
  <si>
    <t>Степледдер-фінал 2</t>
  </si>
  <si>
    <t>ВЧС, 3 етап, сезон 2023-24</t>
  </si>
  <si>
    <t xml:space="preserve">Ільєнко Володимир </t>
  </si>
  <si>
    <t>Сума по 8-ти іграм</t>
  </si>
  <si>
    <t>50</t>
  </si>
  <si>
    <t xml:space="preserve">Осіпов Богдан </t>
  </si>
  <si>
    <t>Сума
8-ти</t>
  </si>
  <si>
    <t xml:space="preserve">Ільєнко Волоимир </t>
  </si>
  <si>
    <t xml:space="preserve">Київ </t>
  </si>
  <si>
    <t xml:space="preserve">Зайцев Генадій </t>
  </si>
  <si>
    <t>Відст. 3</t>
  </si>
  <si>
    <t xml:space="preserve">Покотило Ольга </t>
  </si>
  <si>
    <t xml:space="preserve">Мальована Наталья </t>
  </si>
  <si>
    <t xml:space="preserve">Яловега Владислав </t>
  </si>
  <si>
    <t>3  місце</t>
  </si>
  <si>
    <t>Вiдст. 2</t>
  </si>
  <si>
    <t xml:space="preserve">Тимченко Ірина </t>
  </si>
  <si>
    <t xml:space="preserve">Щербіна Ірина </t>
  </si>
  <si>
    <t>Мальована Наталя</t>
  </si>
  <si>
    <t xml:space="preserve">Мірошниченко Наталія </t>
  </si>
  <si>
    <t>Мірошниченко Наталія (мл)</t>
  </si>
  <si>
    <t>Результати  23 Чемпіонату України 2023-24, 15-17 березня 2024, 4 етап, Трійки, Дівчата , Космос/Черкаси</t>
  </si>
  <si>
    <t>Квалiф.</t>
  </si>
  <si>
    <t xml:space="preserve"> G 1</t>
  </si>
  <si>
    <t xml:space="preserve"> G 2</t>
  </si>
  <si>
    <t xml:space="preserve"> G 3</t>
  </si>
  <si>
    <t xml:space="preserve"> G 4</t>
  </si>
  <si>
    <t xml:space="preserve"> G 5</t>
  </si>
  <si>
    <t xml:space="preserve"> G 6</t>
  </si>
  <si>
    <t xml:space="preserve"> G 7</t>
  </si>
  <si>
    <t>Бонус</t>
  </si>
  <si>
    <t>заг. сума</t>
  </si>
  <si>
    <t>Вiдст. від 3 м</t>
  </si>
  <si>
    <t>Заг. сума</t>
  </si>
  <si>
    <t>Результати 4 етапу 24ЧУ, 15-17 березня, сезон 2023-24, Космос/Черкаси, Дівчата</t>
  </si>
  <si>
    <t>Гринник Юрій</t>
  </si>
  <si>
    <t xml:space="preserve">Щербініна Наталья </t>
  </si>
  <si>
    <t>Результати 4-го етапу 24ЧУ 15-17 березня, сезон 2023-24, Космос/Черкаси, Чоловiки</t>
  </si>
  <si>
    <t xml:space="preserve">Барчук Артем </t>
  </si>
  <si>
    <r>
      <t>Результати 4 етапу ВЧС, сезон 2023-24, 15-17 березня</t>
    </r>
    <r>
      <rPr>
        <b/>
        <i/>
        <sz val="12"/>
        <color indexed="10"/>
        <rFont val="Calibri"/>
        <family val="2"/>
      </rPr>
      <t xml:space="preserve"> 2024, Космос/Черкаси</t>
    </r>
  </si>
  <si>
    <t>59</t>
  </si>
  <si>
    <t>Ніконенко Юрій</t>
  </si>
  <si>
    <t>Сума з Hndp по 6-ти ігр</t>
  </si>
  <si>
    <t xml:space="preserve">Кваліфікація 2-ге коло </t>
  </si>
  <si>
    <t>Кваліфікація 2-ге коло</t>
  </si>
  <si>
    <t>Сума 10 iгор</t>
  </si>
  <si>
    <t>Сума по 10-ти іграм</t>
  </si>
  <si>
    <t>ЧУС 2023-24, 4-й етап, 15-17 березня 2024, Космос/Черкаси</t>
  </si>
  <si>
    <t>Результати  24 Чемпіонату України 2023-24, 4 етап Трійки  Чоловiки, 15-17 березеня Космос/Черкаси</t>
  </si>
  <si>
    <t xml:space="preserve">Ніконенко Юрій </t>
  </si>
  <si>
    <t xml:space="preserve">Мірошниченко Наталя </t>
  </si>
  <si>
    <t>Мірошниченко Наталя мл</t>
  </si>
  <si>
    <t>Бондарь Валерій</t>
  </si>
  <si>
    <t>Тімченко Ірина</t>
  </si>
  <si>
    <t xml:space="preserve">Зайцева Наталья </t>
  </si>
  <si>
    <t>Молдавець Дмитро</t>
  </si>
  <si>
    <t>Мірошниченко Наталія мл</t>
  </si>
  <si>
    <t>Результати  24 Чемпіонату України 2023-24, 4-й етап Трійки 15-17 березень , Космос/Черкаси</t>
  </si>
  <si>
    <t>2місце</t>
  </si>
  <si>
    <t>Доріжки</t>
  </si>
  <si>
    <t>Игра 1</t>
  </si>
  <si>
    <t>Игра 2</t>
  </si>
  <si>
    <t>Игра 3</t>
  </si>
  <si>
    <t>Игра 4</t>
  </si>
  <si>
    <t>Игра 5</t>
  </si>
  <si>
    <t>Игра 6</t>
  </si>
  <si>
    <t>Игра 7</t>
  </si>
  <si>
    <t>1-2</t>
  </si>
  <si>
    <t>&lt;=&gt;</t>
  </si>
  <si>
    <t>3-4</t>
  </si>
  <si>
    <t xml:space="preserve">Полтава </t>
  </si>
  <si>
    <t>Сума    10 iгор</t>
  </si>
  <si>
    <t>Результати Чемпіонат України 2023- 24,  4 етап, Жінки, Фiнал</t>
  </si>
  <si>
    <t>Результати 21 Чемпіонат України 2023 - 24,  4 етап, Чоловiки, Фiнал</t>
  </si>
  <si>
    <t>Херсон</t>
  </si>
  <si>
    <t>максимчукк</t>
  </si>
  <si>
    <t>гриник</t>
  </si>
  <si>
    <t>Осередько</t>
  </si>
  <si>
    <t xml:space="preserve">Зайцева </t>
  </si>
  <si>
    <t>Зайцев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</si>
</sst>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\-0.00\ "/>
    <numFmt numFmtId="177" formatCode="[$-FC19]d\ mmmm\ yyyy\ &quot;г.&quot;"/>
    <numFmt numFmtId="178" formatCode="mmm/yyyy"/>
    <numFmt numFmtId="179" formatCode="[$-422]d\ mmmm\ yyyy&quot; р.&quot;"/>
    <numFmt numFmtId="180" formatCode="0_ ;\-0\ "/>
  </numFmts>
  <fonts count="1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6"/>
      <color indexed="8"/>
      <name val="Calibri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color indexed="10"/>
      <name val="Calibri"/>
      <family val="2"/>
    </font>
    <font>
      <b/>
      <sz val="16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0"/>
      <name val="Arial Cyr"/>
      <family val="0"/>
    </font>
    <font>
      <b/>
      <sz val="12"/>
      <color indexed="60"/>
      <name val="Times New Roman"/>
      <family val="1"/>
    </font>
    <font>
      <sz val="16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b/>
      <i/>
      <sz val="16"/>
      <color indexed="10"/>
      <name val="Calibri"/>
      <family val="2"/>
    </font>
    <font>
      <b/>
      <sz val="20"/>
      <color indexed="8"/>
      <name val="Calibri"/>
      <family val="2"/>
    </font>
    <font>
      <b/>
      <i/>
      <sz val="18"/>
      <color indexed="10"/>
      <name val="Calibri"/>
      <family val="2"/>
    </font>
    <font>
      <b/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8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30"/>
      <name val="Times New Roman"/>
      <family val="1"/>
    </font>
    <font>
      <b/>
      <i/>
      <sz val="18"/>
      <color indexed="62"/>
      <name val="Times New Roman"/>
      <family val="1"/>
    </font>
    <font>
      <b/>
      <i/>
      <sz val="18"/>
      <color indexed="10"/>
      <name val="Times New Roman"/>
      <family val="1"/>
    </font>
    <font>
      <i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3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>
        <color indexed="10"/>
      </bottom>
    </border>
    <border>
      <left style="thin"/>
      <right/>
      <top/>
      <bottom style="medium">
        <color indexed="10"/>
      </bottom>
    </border>
    <border>
      <left style="thin"/>
      <right style="thin"/>
      <top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>
        <color indexed="10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>
        <color indexed="10"/>
      </right>
      <top style="thin"/>
      <bottom style="medium">
        <color indexed="10"/>
      </bottom>
    </border>
    <border>
      <left style="thin">
        <color indexed="10"/>
      </left>
      <right style="thin"/>
      <top style="thin"/>
      <bottom style="medium">
        <color indexed="10"/>
      </bottom>
    </border>
    <border>
      <left style="medium"/>
      <right style="thin">
        <color indexed="10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FF0000"/>
      </right>
      <top>
        <color indexed="63"/>
      </top>
      <bottom style="thin"/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>
        <color rgb="FFFF0000"/>
      </right>
      <top style="thin"/>
      <bottom style="medium"/>
    </border>
    <border>
      <left style="thin">
        <color rgb="FFFF0000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>
        <color indexed="10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>
        <color indexed="10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8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229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10" xfId="0" applyFont="1" applyFill="1" applyBorder="1" applyAlignment="1">
      <alignment horizontal="center"/>
    </xf>
    <xf numFmtId="0" fontId="21" fillId="0" borderId="11" xfId="498" applyFont="1" applyFill="1" applyBorder="1" applyAlignment="1">
      <alignment horizontal="center" vertical="center"/>
      <protection/>
    </xf>
    <xf numFmtId="0" fontId="22" fillId="0" borderId="0" xfId="498" applyFont="1" applyFill="1" applyBorder="1">
      <alignment/>
      <protection/>
    </xf>
    <xf numFmtId="0" fontId="21" fillId="0" borderId="11" xfId="498" applyFont="1" applyFill="1" applyBorder="1" applyAlignment="1">
      <alignment horizontal="left" vertical="center"/>
      <protection/>
    </xf>
    <xf numFmtId="0" fontId="20" fillId="0" borderId="0" xfId="498" applyFill="1">
      <alignment/>
      <protection/>
    </xf>
    <xf numFmtId="0" fontId="23" fillId="0" borderId="12" xfId="498" applyFont="1" applyFill="1" applyBorder="1" applyAlignment="1">
      <alignment horizontal="center" vertical="center"/>
      <protection/>
    </xf>
    <xf numFmtId="0" fontId="23" fillId="0" borderId="13" xfId="498" applyFont="1" applyFill="1" applyBorder="1" applyAlignment="1">
      <alignment horizontal="center" vertical="center"/>
      <protection/>
    </xf>
    <xf numFmtId="0" fontId="50" fillId="0" borderId="12" xfId="498" applyFont="1" applyFill="1" applyBorder="1" applyAlignment="1">
      <alignment horizontal="center" vertical="center" wrapText="1"/>
      <protection/>
    </xf>
    <xf numFmtId="0" fontId="22" fillId="0" borderId="0" xfId="498" applyFont="1" applyFill="1" applyBorder="1" applyAlignment="1">
      <alignment horizontal="center"/>
      <protection/>
    </xf>
    <xf numFmtId="0" fontId="20" fillId="0" borderId="0" xfId="498" applyFill="1" applyAlignment="1">
      <alignment horizontal="center"/>
      <protection/>
    </xf>
    <xf numFmtId="0" fontId="22" fillId="0" borderId="12" xfId="498" applyFont="1" applyFill="1" applyBorder="1" applyAlignment="1">
      <alignment horizontal="center"/>
      <protection/>
    </xf>
    <xf numFmtId="4" fontId="18" fillId="0" borderId="0" xfId="498" applyNumberFormat="1" applyFont="1" applyFill="1" applyBorder="1">
      <alignment/>
      <protection/>
    </xf>
    <xf numFmtId="0" fontId="51" fillId="0" borderId="12" xfId="503" applyFont="1" applyBorder="1" applyAlignment="1">
      <alignment horizontal="left" vertical="center" wrapText="1"/>
      <protection/>
    </xf>
    <xf numFmtId="0" fontId="22" fillId="0" borderId="12" xfId="498" applyFont="1" applyFill="1" applyBorder="1" applyAlignment="1">
      <alignment horizontal="center" vertical="top" wrapText="1"/>
      <protection/>
    </xf>
    <xf numFmtId="0" fontId="24" fillId="0" borderId="0" xfId="498" applyFont="1" applyFill="1" applyBorder="1" applyAlignment="1">
      <alignment/>
      <protection/>
    </xf>
    <xf numFmtId="0" fontId="20" fillId="0" borderId="0" xfId="498" applyFill="1" applyBorder="1">
      <alignment/>
      <protection/>
    </xf>
    <xf numFmtId="0" fontId="0" fillId="0" borderId="0" xfId="498" applyFont="1" applyFill="1" applyBorder="1" applyAlignment="1">
      <alignment horizontal="center"/>
      <protection/>
    </xf>
    <xf numFmtId="0" fontId="52" fillId="0" borderId="0" xfId="498" applyFont="1" applyFill="1" applyBorder="1">
      <alignment/>
      <protection/>
    </xf>
    <xf numFmtId="0" fontId="51" fillId="0" borderId="12" xfId="503" applyFont="1" applyBorder="1" applyAlignment="1">
      <alignment horizontal="left" vertical="center"/>
      <protection/>
    </xf>
    <xf numFmtId="0" fontId="22" fillId="0" borderId="0" xfId="498" applyFont="1" applyFill="1" applyBorder="1" applyAlignment="1">
      <alignment horizontal="center" vertical="top" wrapText="1"/>
      <protection/>
    </xf>
    <xf numFmtId="0" fontId="20" fillId="0" borderId="0" xfId="498" applyFont="1" applyFill="1" applyBorder="1" applyAlignment="1">
      <alignment horizontal="center"/>
      <protection/>
    </xf>
    <xf numFmtId="4" fontId="22" fillId="0" borderId="0" xfId="498" applyNumberFormat="1" applyFont="1" applyFill="1" applyBorder="1">
      <alignment/>
      <protection/>
    </xf>
    <xf numFmtId="4" fontId="26" fillId="0" borderId="0" xfId="498" applyNumberFormat="1" applyFont="1" applyFill="1" applyBorder="1" applyAlignment="1">
      <alignment horizontal="right"/>
      <protection/>
    </xf>
    <xf numFmtId="4" fontId="20" fillId="0" borderId="0" xfId="498" applyNumberFormat="1" applyFill="1">
      <alignment/>
      <protection/>
    </xf>
    <xf numFmtId="2" fontId="26" fillId="0" borderId="0" xfId="498" applyNumberFormat="1" applyFont="1" applyFill="1" applyBorder="1" applyAlignment="1">
      <alignment horizontal="right"/>
      <protection/>
    </xf>
    <xf numFmtId="4" fontId="20" fillId="0" borderId="0" xfId="498" applyNumberFormat="1" applyFill="1" applyBorder="1" applyAlignment="1">
      <alignment horizontal="right"/>
      <protection/>
    </xf>
    <xf numFmtId="0" fontId="18" fillId="0" borderId="12" xfId="498" applyFont="1" applyFill="1" applyBorder="1" applyAlignment="1">
      <alignment horizontal="center"/>
      <protection/>
    </xf>
    <xf numFmtId="0" fontId="26" fillId="0" borderId="0" xfId="498" applyFont="1" applyFill="1" applyBorder="1" applyAlignment="1">
      <alignment horizontal="right"/>
      <protection/>
    </xf>
    <xf numFmtId="4" fontId="20" fillId="0" borderId="0" xfId="498" applyNumberFormat="1" applyFill="1" applyBorder="1">
      <alignment/>
      <protection/>
    </xf>
    <xf numFmtId="0" fontId="0" fillId="0" borderId="0" xfId="498" applyFont="1" applyFill="1" applyBorder="1">
      <alignment/>
      <protection/>
    </xf>
    <xf numFmtId="0" fontId="22" fillId="0" borderId="0" xfId="498" applyFont="1" applyFill="1" applyBorder="1" applyAlignment="1">
      <alignment/>
      <protection/>
    </xf>
    <xf numFmtId="0" fontId="23" fillId="0" borderId="0" xfId="498" applyFont="1" applyFill="1" applyBorder="1" applyAlignment="1">
      <alignment horizontal="center"/>
      <protection/>
    </xf>
    <xf numFmtId="0" fontId="22" fillId="0" borderId="0" xfId="498" applyFont="1" applyFill="1" applyBorder="1" applyAlignment="1">
      <alignment horizontal="left"/>
      <protection/>
    </xf>
    <xf numFmtId="0" fontId="22" fillId="0" borderId="0" xfId="498" applyFont="1" applyFill="1" applyBorder="1" applyAlignment="1">
      <alignment horizontal="center" vertical="top"/>
      <protection/>
    </xf>
    <xf numFmtId="0" fontId="20" fillId="0" borderId="0" xfId="498" applyFont="1" applyFill="1" applyBorder="1">
      <alignment/>
      <protection/>
    </xf>
    <xf numFmtId="0" fontId="20" fillId="0" borderId="0" xfId="498" applyFont="1" applyFill="1" applyBorder="1" applyAlignment="1">
      <alignment horizontal="center" vertical="top"/>
      <protection/>
    </xf>
    <xf numFmtId="0" fontId="53" fillId="0" borderId="0" xfId="498" applyFont="1" applyFill="1" applyBorder="1">
      <alignment/>
      <protection/>
    </xf>
    <xf numFmtId="1" fontId="54" fillId="0" borderId="0" xfId="498" applyNumberFormat="1" applyFont="1" applyFill="1" applyBorder="1" applyAlignment="1">
      <alignment horizontal="center"/>
      <protection/>
    </xf>
    <xf numFmtId="0" fontId="28" fillId="0" borderId="0" xfId="498" applyFont="1" applyFill="1" applyBorder="1" applyAlignment="1">
      <alignment horizontal="center" vertical="center"/>
      <protection/>
    </xf>
    <xf numFmtId="0" fontId="20" fillId="0" borderId="0" xfId="498" applyFill="1" applyBorder="1" applyAlignment="1">
      <alignment horizontal="center"/>
      <protection/>
    </xf>
    <xf numFmtId="0" fontId="17" fillId="0" borderId="0" xfId="498" applyFont="1" applyFill="1">
      <alignment/>
      <protection/>
    </xf>
    <xf numFmtId="0" fontId="25" fillId="0" borderId="12" xfId="498" applyFont="1" applyFill="1" applyBorder="1" applyAlignment="1">
      <alignment horizontal="center"/>
      <protection/>
    </xf>
    <xf numFmtId="0" fontId="18" fillId="0" borderId="12" xfId="498" applyNumberFormat="1" applyFont="1" applyFill="1" applyBorder="1" applyAlignment="1">
      <alignment horizontal="center"/>
      <protection/>
    </xf>
    <xf numFmtId="0" fontId="19" fillId="0" borderId="0" xfId="498" applyNumberFormat="1" applyFont="1" applyFill="1" applyBorder="1" applyAlignment="1">
      <alignment horizontal="center"/>
      <protection/>
    </xf>
    <xf numFmtId="0" fontId="26" fillId="0" borderId="0" xfId="498" applyFont="1" applyFill="1" applyBorder="1">
      <alignment/>
      <protection/>
    </xf>
    <xf numFmtId="1" fontId="56" fillId="0" borderId="0" xfId="498" applyNumberFormat="1" applyFont="1" applyFill="1" applyBorder="1" applyAlignment="1">
      <alignment horizontal="center"/>
      <protection/>
    </xf>
    <xf numFmtId="0" fontId="26" fillId="0" borderId="0" xfId="498" applyFont="1" applyFill="1" applyBorder="1" applyAlignment="1">
      <alignment/>
      <protection/>
    </xf>
    <xf numFmtId="0" fontId="57" fillId="0" borderId="0" xfId="498" applyFont="1" applyFill="1" applyBorder="1" applyAlignment="1">
      <alignment vertical="center"/>
      <protection/>
    </xf>
    <xf numFmtId="0" fontId="29" fillId="0" borderId="0" xfId="498" applyFont="1" applyFill="1" applyBorder="1" applyAlignment="1">
      <alignment/>
      <protection/>
    </xf>
    <xf numFmtId="0" fontId="57" fillId="0" borderId="0" xfId="498" applyFont="1" applyFill="1" applyBorder="1" applyAlignment="1">
      <alignment vertical="center"/>
      <protection/>
    </xf>
    <xf numFmtId="0" fontId="0" fillId="0" borderId="0" xfId="498" applyFont="1" applyFill="1" applyBorder="1" applyAlignment="1">
      <alignment/>
      <protection/>
    </xf>
    <xf numFmtId="0" fontId="30" fillId="0" borderId="0" xfId="498" applyFont="1" applyFill="1" applyBorder="1" applyAlignment="1">
      <alignment horizontal="center"/>
      <protection/>
    </xf>
    <xf numFmtId="0" fontId="20" fillId="0" borderId="0" xfId="498" applyFont="1" applyFill="1">
      <alignment/>
      <protection/>
    </xf>
    <xf numFmtId="0" fontId="25" fillId="0" borderId="12" xfId="498" applyFont="1" applyFill="1" applyBorder="1" applyAlignment="1">
      <alignment horizontal="center" vertical="top" wrapText="1"/>
      <protection/>
    </xf>
    <xf numFmtId="0" fontId="58" fillId="0" borderId="12" xfId="498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center" vertical="center"/>
    </xf>
    <xf numFmtId="2" fontId="31" fillId="0" borderId="18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2" fontId="59" fillId="0" borderId="13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wrapText="1"/>
    </xf>
    <xf numFmtId="0" fontId="32" fillId="0" borderId="15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/>
    </xf>
    <xf numFmtId="0" fontId="32" fillId="0" borderId="18" xfId="0" applyFont="1" applyFill="1" applyBorder="1" applyAlignment="1">
      <alignment wrapText="1"/>
    </xf>
    <xf numFmtId="0" fontId="32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center"/>
    </xf>
    <xf numFmtId="0" fontId="8" fillId="25" borderId="15" xfId="0" applyFont="1" applyFill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/>
    </xf>
    <xf numFmtId="1" fontId="33" fillId="27" borderId="12" xfId="0" applyNumberFormat="1" applyFont="1" applyFill="1" applyBorder="1" applyAlignment="1">
      <alignment horizontal="center"/>
    </xf>
    <xf numFmtId="1" fontId="33" fillId="8" borderId="12" xfId="0" applyNumberFormat="1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/>
    </xf>
    <xf numFmtId="0" fontId="33" fillId="25" borderId="12" xfId="0" applyFont="1" applyFill="1" applyBorder="1" applyAlignment="1">
      <alignment horizontal="left"/>
    </xf>
    <xf numFmtId="0" fontId="8" fillId="25" borderId="12" xfId="0" applyFont="1" applyFill="1" applyBorder="1" applyAlignment="1">
      <alignment wrapText="1"/>
    </xf>
    <xf numFmtId="0" fontId="33" fillId="25" borderId="12" xfId="0" applyFont="1" applyFill="1" applyBorder="1" applyAlignment="1">
      <alignment horizontal="center" vertical="center"/>
    </xf>
    <xf numFmtId="1" fontId="33" fillId="25" borderId="12" xfId="0" applyNumberFormat="1" applyFont="1" applyFill="1" applyBorder="1" applyAlignment="1">
      <alignment horizontal="center"/>
    </xf>
    <xf numFmtId="0" fontId="8" fillId="25" borderId="12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/>
    </xf>
    <xf numFmtId="0" fontId="8" fillId="25" borderId="18" xfId="0" applyFont="1" applyFill="1" applyBorder="1" applyAlignment="1">
      <alignment wrapText="1"/>
    </xf>
    <xf numFmtId="0" fontId="8" fillId="25" borderId="16" xfId="0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8" fillId="25" borderId="14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25" borderId="16" xfId="0" applyFont="1" applyFill="1" applyBorder="1" applyAlignment="1">
      <alignment horizontal="left" vertical="center"/>
    </xf>
    <xf numFmtId="0" fontId="8" fillId="25" borderId="18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33" fillId="0" borderId="2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33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1" fontId="33" fillId="0" borderId="26" xfId="0" applyNumberFormat="1" applyFont="1" applyFill="1" applyBorder="1" applyAlignment="1">
      <alignment horizontal="center" vertical="center"/>
    </xf>
    <xf numFmtId="2" fontId="33" fillId="0" borderId="27" xfId="0" applyNumberFormat="1" applyFont="1" applyFill="1" applyBorder="1" applyAlignment="1">
      <alignment horizontal="center" vertical="center"/>
    </xf>
    <xf numFmtId="1" fontId="33" fillId="0" borderId="2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2" fontId="33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1" fontId="33" fillId="0" borderId="31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center"/>
    </xf>
    <xf numFmtId="1" fontId="33" fillId="0" borderId="33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1" fontId="33" fillId="0" borderId="35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2" fontId="33" fillId="0" borderId="3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2" fontId="33" fillId="0" borderId="38" xfId="0" applyNumberFormat="1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wrapText="1"/>
    </xf>
    <xf numFmtId="0" fontId="8" fillId="25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33" fillId="0" borderId="13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/>
    </xf>
    <xf numFmtId="0" fontId="8" fillId="0" borderId="12" xfId="453" applyFont="1" applyFill="1" applyBorder="1" applyAlignment="1">
      <alignment horizontal="center" vertical="center" wrapText="1"/>
      <protection/>
    </xf>
    <xf numFmtId="0" fontId="33" fillId="0" borderId="12" xfId="453" applyFont="1" applyFill="1" applyBorder="1" applyAlignment="1">
      <alignment horizontal="left" vertical="center"/>
      <protection/>
    </xf>
    <xf numFmtId="0" fontId="33" fillId="27" borderId="12" xfId="453" applyFont="1" applyFill="1" applyBorder="1" applyAlignment="1">
      <alignment horizontal="center" vertical="center"/>
      <protection/>
    </xf>
    <xf numFmtId="0" fontId="8" fillId="0" borderId="12" xfId="453" applyFont="1" applyBorder="1" applyAlignment="1">
      <alignment horizontal="center" vertical="center" wrapText="1"/>
      <protection/>
    </xf>
    <xf numFmtId="1" fontId="33" fillId="27" borderId="12" xfId="453" applyNumberFormat="1" applyFont="1" applyFill="1" applyBorder="1" applyAlignment="1">
      <alignment horizontal="center" vertical="center"/>
      <protection/>
    </xf>
    <xf numFmtId="0" fontId="101" fillId="0" borderId="12" xfId="453" applyFill="1" applyBorder="1" applyAlignment="1">
      <alignment horizontal="center" vertical="center"/>
      <protection/>
    </xf>
    <xf numFmtId="0" fontId="0" fillId="0" borderId="12" xfId="453" applyFont="1" applyFill="1" applyBorder="1" applyAlignment="1">
      <alignment horizontal="center" vertical="center"/>
      <protection/>
    </xf>
    <xf numFmtId="0" fontId="33" fillId="17" borderId="12" xfId="453" applyFont="1" applyFill="1" applyBorder="1" applyAlignment="1">
      <alignment horizontal="left" vertical="center"/>
      <protection/>
    </xf>
    <xf numFmtId="0" fontId="8" fillId="25" borderId="12" xfId="453" applyFont="1" applyFill="1" applyBorder="1" applyAlignment="1">
      <alignment horizontal="center" vertical="center"/>
      <protection/>
    </xf>
    <xf numFmtId="0" fontId="8" fillId="0" borderId="0" xfId="453" applyFont="1" applyFill="1" applyAlignment="1">
      <alignment horizontal="center" vertical="center"/>
      <protection/>
    </xf>
    <xf numFmtId="0" fontId="60" fillId="0" borderId="0" xfId="453" applyFont="1" applyFill="1" applyAlignment="1">
      <alignment horizontal="center" vertical="center"/>
      <protection/>
    </xf>
    <xf numFmtId="0" fontId="101" fillId="0" borderId="0" xfId="453" applyFill="1" applyBorder="1" applyAlignment="1">
      <alignment horizontal="center" vertical="center"/>
      <protection/>
    </xf>
    <xf numFmtId="0" fontId="33" fillId="25" borderId="17" xfId="453" applyFont="1" applyFill="1" applyBorder="1" applyAlignment="1">
      <alignment horizontal="left" vertical="center"/>
      <protection/>
    </xf>
    <xf numFmtId="0" fontId="8" fillId="25" borderId="0" xfId="453" applyFont="1" applyFill="1" applyBorder="1" applyAlignment="1">
      <alignment horizontal="left" vertical="center"/>
      <protection/>
    </xf>
    <xf numFmtId="1" fontId="33" fillId="25" borderId="0" xfId="453" applyNumberFormat="1" applyFont="1" applyFill="1" applyBorder="1" applyAlignment="1">
      <alignment horizontal="center" vertical="center"/>
      <protection/>
    </xf>
    <xf numFmtId="0" fontId="8" fillId="25" borderId="0" xfId="453" applyFont="1" applyFill="1" applyBorder="1" applyAlignment="1">
      <alignment horizontal="center" vertical="center"/>
      <protection/>
    </xf>
    <xf numFmtId="1" fontId="33" fillId="25" borderId="18" xfId="453" applyNumberFormat="1" applyFont="1" applyFill="1" applyBorder="1" applyAlignment="1">
      <alignment horizontal="center" vertical="center"/>
      <protection/>
    </xf>
    <xf numFmtId="0" fontId="33" fillId="25" borderId="18" xfId="453" applyFont="1" applyFill="1" applyBorder="1" applyAlignment="1">
      <alignment horizontal="center" vertical="center"/>
      <protection/>
    </xf>
    <xf numFmtId="1" fontId="33" fillId="25" borderId="22" xfId="453" applyNumberFormat="1" applyFont="1" applyFill="1" applyBorder="1" applyAlignment="1">
      <alignment horizontal="center" vertical="center"/>
      <protection/>
    </xf>
    <xf numFmtId="0" fontId="33" fillId="25" borderId="14" xfId="453" applyFont="1" applyFill="1" applyBorder="1" applyAlignment="1">
      <alignment horizontal="left" vertical="center"/>
      <protection/>
    </xf>
    <xf numFmtId="1" fontId="33" fillId="25" borderId="16" xfId="453" applyNumberFormat="1" applyFont="1" applyFill="1" applyBorder="1" applyAlignment="1">
      <alignment horizontal="center" vertical="center"/>
      <protection/>
    </xf>
    <xf numFmtId="0" fontId="33" fillId="25" borderId="16" xfId="453" applyFont="1" applyFill="1" applyBorder="1" applyAlignment="1">
      <alignment horizontal="center" vertical="center"/>
      <protection/>
    </xf>
    <xf numFmtId="0" fontId="33" fillId="27" borderId="17" xfId="453" applyFont="1" applyFill="1" applyBorder="1" applyAlignment="1">
      <alignment horizontal="left" vertical="center"/>
      <protection/>
    </xf>
    <xf numFmtId="0" fontId="8" fillId="25" borderId="16" xfId="453" applyFont="1" applyFill="1" applyBorder="1" applyAlignment="1">
      <alignment horizontal="center" vertical="center"/>
      <protection/>
    </xf>
    <xf numFmtId="0" fontId="33" fillId="0" borderId="17" xfId="453" applyFont="1" applyFill="1" applyBorder="1" applyAlignment="1">
      <alignment horizontal="left" vertical="center"/>
      <protection/>
    </xf>
    <xf numFmtId="0" fontId="33" fillId="0" borderId="39" xfId="453" applyFont="1" applyFill="1" applyBorder="1" applyAlignment="1">
      <alignment horizontal="left" vertical="center"/>
      <protection/>
    </xf>
    <xf numFmtId="0" fontId="8" fillId="0" borderId="14" xfId="453" applyFont="1" applyFill="1" applyBorder="1">
      <alignment/>
      <protection/>
    </xf>
    <xf numFmtId="49" fontId="60" fillId="0" borderId="0" xfId="453" applyNumberFormat="1" applyFont="1" applyFill="1" applyAlignment="1">
      <alignment horizontal="center" vertical="center"/>
      <protection/>
    </xf>
    <xf numFmtId="0" fontId="33" fillId="0" borderId="14" xfId="453" applyFont="1" applyFill="1" applyBorder="1" applyAlignment="1">
      <alignment horizontal="left" vertical="center"/>
      <protection/>
    </xf>
    <xf numFmtId="0" fontId="33" fillId="0" borderId="14" xfId="453" applyFont="1" applyFill="1" applyBorder="1">
      <alignment/>
      <protection/>
    </xf>
    <xf numFmtId="0" fontId="8" fillId="0" borderId="14" xfId="453" applyFont="1" applyFill="1" applyBorder="1" applyAlignment="1">
      <alignment horizontal="left" vertical="center"/>
      <protection/>
    </xf>
    <xf numFmtId="0" fontId="34" fillId="0" borderId="11" xfId="453" applyFont="1" applyFill="1" applyBorder="1" applyAlignment="1">
      <alignment vertical="center"/>
      <protection/>
    </xf>
    <xf numFmtId="0" fontId="34" fillId="0" borderId="11" xfId="453" applyFont="1" applyFill="1" applyBorder="1" applyAlignment="1">
      <alignment horizontal="center" vertical="center"/>
      <protection/>
    </xf>
    <xf numFmtId="0" fontId="101" fillId="0" borderId="0" xfId="453" applyAlignment="1">
      <alignment horizontal="center" vertical="center"/>
      <protection/>
    </xf>
    <xf numFmtId="0" fontId="36" fillId="0" borderId="0" xfId="453" applyFont="1" applyBorder="1" applyAlignment="1">
      <alignment horizontal="center" vertical="center"/>
      <protection/>
    </xf>
    <xf numFmtId="0" fontId="101" fillId="0" borderId="29" xfId="453" applyFill="1" applyBorder="1" applyAlignment="1">
      <alignment horizontal="center" vertical="center" wrapText="1"/>
      <protection/>
    </xf>
    <xf numFmtId="0" fontId="32" fillId="0" borderId="12" xfId="453" applyFont="1" applyFill="1" applyBorder="1" applyAlignment="1">
      <alignment horizontal="center" vertical="center" wrapText="1"/>
      <protection/>
    </xf>
    <xf numFmtId="0" fontId="32" fillId="0" borderId="0" xfId="453" applyFont="1" applyFill="1" applyBorder="1" applyAlignment="1">
      <alignment horizontal="center" vertical="center" wrapText="1"/>
      <protection/>
    </xf>
    <xf numFmtId="0" fontId="101" fillId="0" borderId="0" xfId="453" applyAlignment="1">
      <alignment horizontal="center" vertical="center" wrapText="1"/>
      <protection/>
    </xf>
    <xf numFmtId="0" fontId="0" fillId="0" borderId="26" xfId="453" applyFont="1" applyFill="1" applyBorder="1" applyAlignment="1">
      <alignment horizontal="center" vertical="center"/>
      <protection/>
    </xf>
    <xf numFmtId="0" fontId="35" fillId="0" borderId="12" xfId="453" applyFont="1" applyFill="1" applyBorder="1" applyAlignment="1">
      <alignment horizontal="center" vertical="center" wrapText="1"/>
      <protection/>
    </xf>
    <xf numFmtId="0" fontId="44" fillId="0" borderId="12" xfId="453" applyFont="1" applyFill="1" applyBorder="1" applyAlignment="1">
      <alignment horizontal="center" vertical="center" wrapText="1"/>
      <protection/>
    </xf>
    <xf numFmtId="0" fontId="35" fillId="0" borderId="0" xfId="453" applyFont="1" applyFill="1" applyBorder="1" applyAlignment="1">
      <alignment horizontal="center" vertical="center" wrapText="1"/>
      <protection/>
    </xf>
    <xf numFmtId="0" fontId="32" fillId="0" borderId="0" xfId="453" applyFont="1" applyFill="1" applyBorder="1" applyAlignment="1">
      <alignment horizontal="center" vertical="center"/>
      <protection/>
    </xf>
    <xf numFmtId="0" fontId="35" fillId="0" borderId="12" xfId="453" applyFont="1" applyFill="1" applyBorder="1" applyAlignment="1">
      <alignment horizontal="center" vertical="center"/>
      <protection/>
    </xf>
    <xf numFmtId="0" fontId="8" fillId="25" borderId="17" xfId="453" applyFont="1" applyFill="1" applyBorder="1">
      <alignment/>
      <protection/>
    </xf>
    <xf numFmtId="0" fontId="44" fillId="0" borderId="12" xfId="453" applyFont="1" applyFill="1" applyBorder="1" applyAlignment="1">
      <alignment horizontal="center" vertical="center"/>
      <protection/>
    </xf>
    <xf numFmtId="0" fontId="44" fillId="0" borderId="0" xfId="453" applyFont="1" applyFill="1" applyBorder="1" applyAlignment="1">
      <alignment horizontal="center" vertical="center" wrapText="1"/>
      <protection/>
    </xf>
    <xf numFmtId="0" fontId="0" fillId="0" borderId="12" xfId="453" applyFont="1" applyBorder="1" applyAlignment="1">
      <alignment horizontal="center" vertical="center"/>
      <protection/>
    </xf>
    <xf numFmtId="0" fontId="8" fillId="0" borderId="12" xfId="453" applyFont="1" applyFill="1" applyBorder="1">
      <alignment/>
      <protection/>
    </xf>
    <xf numFmtId="0" fontId="61" fillId="0" borderId="12" xfId="453" applyFont="1" applyFill="1" applyBorder="1">
      <alignment/>
      <protection/>
    </xf>
    <xf numFmtId="0" fontId="61" fillId="0" borderId="12" xfId="453" applyFont="1" applyFill="1" applyBorder="1" applyAlignment="1">
      <alignment horizontal="left" vertical="center"/>
      <protection/>
    </xf>
    <xf numFmtId="0" fontId="62" fillId="0" borderId="12" xfId="453" applyFont="1" applyBorder="1" applyAlignment="1">
      <alignment horizontal="center" vertical="center"/>
      <protection/>
    </xf>
    <xf numFmtId="0" fontId="35" fillId="0" borderId="0" xfId="453" applyFont="1" applyFill="1" applyBorder="1" applyAlignment="1">
      <alignment horizontal="center" vertical="center"/>
      <protection/>
    </xf>
    <xf numFmtId="0" fontId="101" fillId="0" borderId="0" xfId="453" applyBorder="1" applyAlignment="1">
      <alignment horizontal="center" vertical="center"/>
      <protection/>
    </xf>
    <xf numFmtId="0" fontId="38" fillId="0" borderId="0" xfId="453" applyFont="1" applyFill="1" applyBorder="1" applyAlignment="1">
      <alignment horizontal="center" vertical="center"/>
      <protection/>
    </xf>
    <xf numFmtId="0" fontId="44" fillId="0" borderId="0" xfId="453" applyFont="1" applyFill="1" applyBorder="1" applyAlignment="1">
      <alignment horizontal="center" vertical="center"/>
      <protection/>
    </xf>
    <xf numFmtId="0" fontId="0" fillId="0" borderId="0" xfId="453" applyFont="1" applyBorder="1" applyAlignment="1">
      <alignment horizontal="center" vertical="center"/>
      <protection/>
    </xf>
    <xf numFmtId="0" fontId="31" fillId="0" borderId="0" xfId="453" applyFont="1" applyFill="1" applyBorder="1" applyAlignment="1">
      <alignment horizontal="center" vertical="center" wrapText="1"/>
      <protection/>
    </xf>
    <xf numFmtId="0" fontId="101" fillId="0" borderId="40" xfId="453" applyBorder="1" applyAlignment="1">
      <alignment horizontal="center" vertical="center"/>
      <protection/>
    </xf>
    <xf numFmtId="0" fontId="0" fillId="0" borderId="0" xfId="453" applyFont="1" applyAlignment="1">
      <alignment horizontal="center" vertical="center"/>
      <protection/>
    </xf>
    <xf numFmtId="0" fontId="8" fillId="25" borderId="0" xfId="453" applyFont="1" applyFill="1" applyAlignment="1">
      <alignment horizontal="center" vertical="center"/>
      <protection/>
    </xf>
    <xf numFmtId="0" fontId="60" fillId="25" borderId="0" xfId="453" applyFont="1" applyFill="1" applyAlignment="1">
      <alignment horizontal="center" vertical="center"/>
      <protection/>
    </xf>
    <xf numFmtId="0" fontId="60" fillId="25" borderId="0" xfId="453" applyFont="1" applyFill="1" applyBorder="1" applyAlignment="1">
      <alignment horizontal="center" vertical="center"/>
      <protection/>
    </xf>
    <xf numFmtId="0" fontId="8" fillId="25" borderId="0" xfId="453" applyFont="1" applyFill="1" applyBorder="1" applyAlignment="1">
      <alignment horizontal="center" vertical="center" wrapText="1"/>
      <protection/>
    </xf>
    <xf numFmtId="0" fontId="60" fillId="25" borderId="16" xfId="453" applyFont="1" applyFill="1" applyBorder="1" applyAlignment="1">
      <alignment horizontal="center" vertical="center"/>
      <protection/>
    </xf>
    <xf numFmtId="1" fontId="60" fillId="25" borderId="16" xfId="453" applyNumberFormat="1" applyFont="1" applyFill="1" applyBorder="1" applyAlignment="1">
      <alignment horizontal="center" vertical="center"/>
      <protection/>
    </xf>
    <xf numFmtId="1" fontId="33" fillId="25" borderId="21" xfId="453" applyNumberFormat="1" applyFont="1" applyFill="1" applyBorder="1" applyAlignment="1">
      <alignment horizontal="center" vertical="center"/>
      <protection/>
    </xf>
    <xf numFmtId="0" fontId="60" fillId="25" borderId="18" xfId="453" applyFont="1" applyFill="1" applyBorder="1" applyAlignment="1">
      <alignment horizontal="center" vertical="center"/>
      <protection/>
    </xf>
    <xf numFmtId="1" fontId="60" fillId="25" borderId="18" xfId="453" applyNumberFormat="1" applyFont="1" applyFill="1" applyBorder="1" applyAlignment="1">
      <alignment horizontal="center" vertical="center"/>
      <protection/>
    </xf>
    <xf numFmtId="0" fontId="8" fillId="25" borderId="29" xfId="453" applyFont="1" applyFill="1" applyBorder="1" applyAlignment="1">
      <alignment horizontal="center" vertical="center"/>
      <protection/>
    </xf>
    <xf numFmtId="0" fontId="8" fillId="25" borderId="31" xfId="453" applyFont="1" applyFill="1" applyBorder="1" applyAlignment="1">
      <alignment horizontal="center" vertical="center"/>
      <protection/>
    </xf>
    <xf numFmtId="0" fontId="8" fillId="25" borderId="18" xfId="453" applyFont="1" applyFill="1" applyBorder="1" applyAlignment="1">
      <alignment horizontal="center" vertical="center"/>
      <protection/>
    </xf>
    <xf numFmtId="176" fontId="8" fillId="25" borderId="0" xfId="453" applyNumberFormat="1" applyFont="1" applyFill="1" applyAlignment="1">
      <alignment horizontal="center" vertical="center"/>
      <protection/>
    </xf>
    <xf numFmtId="0" fontId="8" fillId="25" borderId="0" xfId="453" applyFont="1" applyFill="1" applyAlignment="1">
      <alignment horizontal="left" vertical="center"/>
      <protection/>
    </xf>
    <xf numFmtId="49" fontId="60" fillId="25" borderId="0" xfId="453" applyNumberFormat="1" applyFont="1" applyFill="1" applyAlignment="1">
      <alignment horizontal="center" vertical="center"/>
      <protection/>
    </xf>
    <xf numFmtId="1" fontId="33" fillId="25" borderId="12" xfId="453" applyNumberFormat="1" applyFont="1" applyFill="1" applyBorder="1" applyAlignment="1">
      <alignment horizontal="center" vertical="center"/>
      <protection/>
    </xf>
    <xf numFmtId="0" fontId="33" fillId="25" borderId="12" xfId="453" applyFont="1" applyFill="1" applyBorder="1" applyAlignment="1">
      <alignment horizontal="center" vertical="center"/>
      <protection/>
    </xf>
    <xf numFmtId="0" fontId="60" fillId="25" borderId="12" xfId="453" applyFont="1" applyFill="1" applyBorder="1" applyAlignment="1">
      <alignment horizontal="center" vertical="center"/>
      <protection/>
    </xf>
    <xf numFmtId="1" fontId="60" fillId="25" borderId="12" xfId="453" applyNumberFormat="1" applyFont="1" applyFill="1" applyBorder="1" applyAlignment="1">
      <alignment horizontal="center" vertical="center"/>
      <protection/>
    </xf>
    <xf numFmtId="0" fontId="33" fillId="25" borderId="41" xfId="453" applyFont="1" applyFill="1" applyBorder="1" applyAlignment="1">
      <alignment horizontal="left" vertical="center"/>
      <protection/>
    </xf>
    <xf numFmtId="1" fontId="33" fillId="25" borderId="42" xfId="453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/>
    </xf>
    <xf numFmtId="1" fontId="33" fillId="27" borderId="15" xfId="453" applyNumberFormat="1" applyFont="1" applyFill="1" applyBorder="1" applyAlignment="1">
      <alignment horizontal="center" vertical="center"/>
      <protection/>
    </xf>
    <xf numFmtId="0" fontId="33" fillId="27" borderId="26" xfId="453" applyFont="1" applyFill="1" applyBorder="1" applyAlignment="1">
      <alignment horizontal="center" vertical="center"/>
      <protection/>
    </xf>
    <xf numFmtId="1" fontId="33" fillId="27" borderId="26" xfId="453" applyNumberFormat="1" applyFont="1" applyFill="1" applyBorder="1" applyAlignment="1">
      <alignment horizontal="center" vertical="center"/>
      <protection/>
    </xf>
    <xf numFmtId="0" fontId="33" fillId="25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 wrapText="1"/>
    </xf>
    <xf numFmtId="0" fontId="63" fillId="0" borderId="0" xfId="453" applyFont="1" applyFill="1" applyAlignment="1">
      <alignment horizontal="left" vertical="center"/>
      <protection/>
    </xf>
    <xf numFmtId="0" fontId="8" fillId="0" borderId="0" xfId="453" applyFont="1" applyFill="1" applyAlignment="1">
      <alignment horizontal="center" vertical="center" wrapText="1"/>
      <protection/>
    </xf>
    <xf numFmtId="2" fontId="8" fillId="0" borderId="0" xfId="453" applyNumberFormat="1" applyFont="1" applyFill="1" applyAlignment="1">
      <alignment horizontal="center" vertical="center" wrapText="1"/>
      <protection/>
    </xf>
    <xf numFmtId="2" fontId="8" fillId="0" borderId="0" xfId="453" applyNumberFormat="1" applyFont="1" applyFill="1" applyAlignment="1">
      <alignment horizontal="center" vertical="center"/>
      <protection/>
    </xf>
    <xf numFmtId="2" fontId="8" fillId="25" borderId="0" xfId="453" applyNumberFormat="1" applyFont="1" applyFill="1" applyAlignment="1">
      <alignment horizontal="center" vertical="center"/>
      <protection/>
    </xf>
    <xf numFmtId="0" fontId="33" fillId="0" borderId="12" xfId="0" applyFont="1" applyFill="1" applyBorder="1" applyAlignment="1">
      <alignment/>
    </xf>
    <xf numFmtId="1" fontId="31" fillId="0" borderId="43" xfId="0" applyNumberFormat="1" applyFont="1" applyFill="1" applyBorder="1" applyAlignment="1">
      <alignment horizontal="center" vertical="center"/>
    </xf>
    <xf numFmtId="1" fontId="59" fillId="0" borderId="43" xfId="0" applyNumberFormat="1" applyFont="1" applyFill="1" applyBorder="1" applyAlignment="1">
      <alignment horizontal="center" vertical="center"/>
    </xf>
    <xf numFmtId="2" fontId="59" fillId="0" borderId="43" xfId="0" applyNumberFormat="1" applyFont="1" applyFill="1" applyBorder="1" applyAlignment="1">
      <alignment horizontal="center" vertical="center"/>
    </xf>
    <xf numFmtId="2" fontId="31" fillId="0" borderId="4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2" fontId="33" fillId="0" borderId="12" xfId="453" applyNumberFormat="1" applyFont="1" applyFill="1" applyBorder="1" applyAlignment="1">
      <alignment horizontal="center" vertical="center" wrapText="1"/>
      <protection/>
    </xf>
    <xf numFmtId="0" fontId="33" fillId="25" borderId="12" xfId="453" applyFont="1" applyFill="1" applyBorder="1" applyAlignment="1">
      <alignment horizontal="left" vertical="center"/>
      <protection/>
    </xf>
    <xf numFmtId="0" fontId="33" fillId="0" borderId="43" xfId="453" applyFont="1" applyFill="1" applyBorder="1" applyAlignment="1">
      <alignment horizontal="left" vertical="center"/>
      <protection/>
    </xf>
    <xf numFmtId="0" fontId="33" fillId="27" borderId="43" xfId="453" applyFont="1" applyFill="1" applyBorder="1" applyAlignment="1">
      <alignment horizontal="center" vertical="center"/>
      <protection/>
    </xf>
    <xf numFmtId="0" fontId="33" fillId="0" borderId="12" xfId="453" applyFont="1" applyFill="1" applyBorder="1" applyAlignment="1">
      <alignment horizontal="center" vertical="center" wrapText="1"/>
      <protection/>
    </xf>
    <xf numFmtId="0" fontId="33" fillId="27" borderId="12" xfId="453" applyFont="1" applyFill="1" applyBorder="1" applyAlignment="1">
      <alignment horizontal="center" vertical="center" wrapText="1"/>
      <protection/>
    </xf>
    <xf numFmtId="0" fontId="33" fillId="0" borderId="12" xfId="453" applyFont="1" applyBorder="1" applyAlignment="1">
      <alignment horizontal="center" vertical="center" wrapText="1"/>
      <protection/>
    </xf>
    <xf numFmtId="0" fontId="33" fillId="25" borderId="12" xfId="0" applyFont="1" applyFill="1" applyBorder="1" applyAlignment="1">
      <alignment wrapText="1"/>
    </xf>
    <xf numFmtId="0" fontId="33" fillId="0" borderId="12" xfId="453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wrapText="1"/>
    </xf>
    <xf numFmtId="0" fontId="33" fillId="0" borderId="43" xfId="453" applyFont="1" applyFill="1" applyBorder="1" applyAlignment="1">
      <alignment horizontal="center" vertical="center" wrapText="1"/>
      <protection/>
    </xf>
    <xf numFmtId="0" fontId="33" fillId="0" borderId="43" xfId="453" applyFont="1" applyFill="1" applyBorder="1" applyAlignment="1">
      <alignment horizontal="center" vertical="center"/>
      <protection/>
    </xf>
    <xf numFmtId="0" fontId="33" fillId="0" borderId="15" xfId="453" applyFont="1" applyFill="1" applyBorder="1" applyAlignment="1">
      <alignment horizontal="center" vertical="center" wrapText="1"/>
      <protection/>
    </xf>
    <xf numFmtId="0" fontId="33" fillId="27" borderId="15" xfId="453" applyFont="1" applyFill="1" applyBorder="1" applyAlignment="1">
      <alignment horizontal="center" vertical="center"/>
      <protection/>
    </xf>
    <xf numFmtId="0" fontId="33" fillId="0" borderId="15" xfId="453" applyFont="1" applyFill="1" applyBorder="1" applyAlignment="1">
      <alignment horizontal="center" vertical="center"/>
      <protection/>
    </xf>
    <xf numFmtId="0" fontId="33" fillId="25" borderId="12" xfId="0" applyFont="1" applyFill="1" applyBorder="1" applyAlignment="1">
      <alignment horizontal="left" vertical="center" wrapText="1"/>
    </xf>
    <xf numFmtId="1" fontId="33" fillId="0" borderId="12" xfId="453" applyNumberFormat="1" applyFont="1" applyFill="1" applyBorder="1" applyAlignment="1">
      <alignment horizontal="center" vertical="center"/>
      <protection/>
    </xf>
    <xf numFmtId="0" fontId="33" fillId="25" borderId="12" xfId="0" applyFont="1" applyFill="1" applyBorder="1" applyAlignment="1">
      <alignment vertical="center" wrapText="1"/>
    </xf>
    <xf numFmtId="0" fontId="33" fillId="0" borderId="12" xfId="0" applyFont="1" applyBorder="1" applyAlignment="1">
      <alignment wrapText="1"/>
    </xf>
    <xf numFmtId="2" fontId="33" fillId="0" borderId="15" xfId="453" applyNumberFormat="1" applyFont="1" applyFill="1" applyBorder="1" applyAlignment="1">
      <alignment horizontal="center" vertical="center" wrapText="1"/>
      <protection/>
    </xf>
    <xf numFmtId="2" fontId="33" fillId="0" borderId="43" xfId="453" applyNumberFormat="1" applyFont="1" applyFill="1" applyBorder="1" applyAlignment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wrapText="1"/>
    </xf>
    <xf numFmtId="0" fontId="33" fillId="0" borderId="44" xfId="0" applyNumberFormat="1" applyFont="1" applyFill="1" applyBorder="1" applyAlignment="1">
      <alignment vertical="center"/>
    </xf>
    <xf numFmtId="0" fontId="33" fillId="0" borderId="45" xfId="0" applyNumberFormat="1" applyFont="1" applyFill="1" applyBorder="1" applyAlignment="1">
      <alignment vertical="center"/>
    </xf>
    <xf numFmtId="0" fontId="33" fillId="0" borderId="4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25" borderId="47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1" fontId="33" fillId="0" borderId="48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33" fillId="0" borderId="51" xfId="0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left"/>
    </xf>
    <xf numFmtId="0" fontId="8" fillId="27" borderId="12" xfId="0" applyNumberFormat="1" applyFont="1" applyFill="1" applyBorder="1" applyAlignment="1">
      <alignment horizontal="left"/>
    </xf>
    <xf numFmtId="0" fontId="8" fillId="27" borderId="12" xfId="0" applyFont="1" applyFill="1" applyBorder="1" applyAlignment="1">
      <alignment wrapText="1"/>
    </xf>
    <xf numFmtId="0" fontId="8" fillId="27" borderId="18" xfId="0" applyFont="1" applyFill="1" applyBorder="1" applyAlignment="1">
      <alignment wrapText="1"/>
    </xf>
    <xf numFmtId="0" fontId="8" fillId="27" borderId="16" xfId="0" applyFont="1" applyFill="1" applyBorder="1" applyAlignment="1">
      <alignment/>
    </xf>
    <xf numFmtId="0" fontId="33" fillId="27" borderId="12" xfId="0" applyFont="1" applyFill="1" applyBorder="1" applyAlignment="1">
      <alignment horizontal="left" vertical="center"/>
    </xf>
    <xf numFmtId="0" fontId="8" fillId="27" borderId="13" xfId="0" applyFont="1" applyFill="1" applyBorder="1" applyAlignment="1">
      <alignment wrapText="1"/>
    </xf>
    <xf numFmtId="49" fontId="8" fillId="25" borderId="0" xfId="453" applyNumberFormat="1" applyFont="1" applyFill="1" applyAlignment="1">
      <alignment horizontal="center" vertical="center"/>
      <protection/>
    </xf>
    <xf numFmtId="176" fontId="60" fillId="25" borderId="0" xfId="453" applyNumberFormat="1" applyFont="1" applyFill="1" applyAlignment="1">
      <alignment horizontal="center" vertical="center"/>
      <protection/>
    </xf>
    <xf numFmtId="0" fontId="8" fillId="25" borderId="11" xfId="453" applyFont="1" applyFill="1" applyBorder="1" applyAlignment="1">
      <alignment horizontal="center" vertical="center"/>
      <protection/>
    </xf>
    <xf numFmtId="0" fontId="8" fillId="25" borderId="52" xfId="453" applyFont="1" applyFill="1" applyBorder="1" applyAlignment="1">
      <alignment horizontal="center" vertical="center"/>
      <protection/>
    </xf>
    <xf numFmtId="0" fontId="8" fillId="25" borderId="53" xfId="453" applyFont="1" applyFill="1" applyBorder="1" applyAlignment="1">
      <alignment horizontal="center" vertical="center"/>
      <protection/>
    </xf>
    <xf numFmtId="0" fontId="8" fillId="25" borderId="19" xfId="453" applyFont="1" applyFill="1" applyBorder="1" applyAlignment="1">
      <alignment horizontal="center" vertical="center"/>
      <protection/>
    </xf>
    <xf numFmtId="0" fontId="33" fillId="17" borderId="12" xfId="0" applyNumberFormat="1" applyFont="1" applyFill="1" applyBorder="1" applyAlignment="1">
      <alignment horizontal="left"/>
    </xf>
    <xf numFmtId="0" fontId="33" fillId="29" borderId="15" xfId="453" applyFont="1" applyFill="1" applyBorder="1" applyAlignment="1">
      <alignment horizontal="left" vertical="center"/>
      <protection/>
    </xf>
    <xf numFmtId="0" fontId="33" fillId="29" borderId="12" xfId="0" applyFont="1" applyFill="1" applyBorder="1" applyAlignment="1">
      <alignment horizontal="left" vertical="center" wrapText="1"/>
    </xf>
    <xf numFmtId="0" fontId="33" fillId="0" borderId="26" xfId="453" applyFont="1" applyFill="1" applyBorder="1" applyAlignment="1">
      <alignment horizontal="center" vertical="center"/>
      <protection/>
    </xf>
    <xf numFmtId="1" fontId="33" fillId="0" borderId="54" xfId="453" applyNumberFormat="1" applyFont="1" applyFill="1" applyBorder="1" applyAlignment="1">
      <alignment horizontal="center" vertical="center"/>
      <protection/>
    </xf>
    <xf numFmtId="1" fontId="33" fillId="0" borderId="55" xfId="453" applyNumberFormat="1" applyFont="1" applyFill="1" applyBorder="1" applyAlignment="1">
      <alignment horizontal="center" vertical="center"/>
      <protection/>
    </xf>
    <xf numFmtId="1" fontId="33" fillId="0" borderId="56" xfId="453" applyNumberFormat="1" applyFont="1" applyFill="1" applyBorder="1" applyAlignment="1">
      <alignment horizontal="center" vertical="center"/>
      <protection/>
    </xf>
    <xf numFmtId="0" fontId="33" fillId="0" borderId="31" xfId="453" applyFont="1" applyFill="1" applyBorder="1" applyAlignment="1">
      <alignment horizontal="center" vertical="center"/>
      <protection/>
    </xf>
    <xf numFmtId="1" fontId="33" fillId="0" borderId="57" xfId="453" applyNumberFormat="1" applyFont="1" applyFill="1" applyBorder="1" applyAlignment="1">
      <alignment horizontal="center" vertical="center"/>
      <protection/>
    </xf>
    <xf numFmtId="0" fontId="33" fillId="0" borderId="43" xfId="0" applyFont="1" applyBorder="1" applyAlignment="1">
      <alignment wrapText="1"/>
    </xf>
    <xf numFmtId="0" fontId="33" fillId="0" borderId="48" xfId="453" applyFont="1" applyFill="1" applyBorder="1" applyAlignment="1">
      <alignment horizontal="center" vertical="center"/>
      <protection/>
    </xf>
    <xf numFmtId="1" fontId="33" fillId="0" borderId="58" xfId="453" applyNumberFormat="1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left" vertical="center"/>
    </xf>
    <xf numFmtId="0" fontId="60" fillId="0" borderId="12" xfId="453" applyFont="1" applyFill="1" applyBorder="1" applyAlignment="1">
      <alignment horizontal="center" vertical="center"/>
      <protection/>
    </xf>
    <xf numFmtId="1" fontId="8" fillId="0" borderId="0" xfId="453" applyNumberFormat="1" applyFont="1" applyFill="1" applyAlignment="1">
      <alignment horizontal="center" vertical="center" wrapText="1"/>
      <protection/>
    </xf>
    <xf numFmtId="0" fontId="33" fillId="27" borderId="14" xfId="453" applyFont="1" applyFill="1" applyBorder="1" applyAlignment="1">
      <alignment horizontal="left" vertical="center"/>
      <protection/>
    </xf>
    <xf numFmtId="0" fontId="33" fillId="27" borderId="16" xfId="453" applyFont="1" applyFill="1" applyBorder="1" applyAlignment="1">
      <alignment horizontal="center" vertical="center"/>
      <protection/>
    </xf>
    <xf numFmtId="0" fontId="60" fillId="27" borderId="16" xfId="453" applyFont="1" applyFill="1" applyBorder="1" applyAlignment="1">
      <alignment horizontal="center" vertical="center"/>
      <protection/>
    </xf>
    <xf numFmtId="1" fontId="60" fillId="27" borderId="16" xfId="453" applyNumberFormat="1" applyFont="1" applyFill="1" applyBorder="1" applyAlignment="1">
      <alignment horizontal="center" vertical="center"/>
      <protection/>
    </xf>
    <xf numFmtId="1" fontId="33" fillId="27" borderId="21" xfId="453" applyNumberFormat="1" applyFont="1" applyFill="1" applyBorder="1" applyAlignment="1">
      <alignment horizontal="center" vertical="center"/>
      <protection/>
    </xf>
    <xf numFmtId="0" fontId="8" fillId="27" borderId="16" xfId="453" applyFont="1" applyFill="1" applyBorder="1" applyAlignment="1">
      <alignment horizontal="center" vertical="center"/>
      <protection/>
    </xf>
    <xf numFmtId="1" fontId="33" fillId="27" borderId="16" xfId="453" applyNumberFormat="1" applyFont="1" applyFill="1" applyBorder="1" applyAlignment="1">
      <alignment horizontal="center" vertical="center"/>
      <protection/>
    </xf>
    <xf numFmtId="0" fontId="8" fillId="27" borderId="18" xfId="453" applyFont="1" applyFill="1" applyBorder="1" applyAlignment="1">
      <alignment horizontal="center" vertical="center"/>
      <protection/>
    </xf>
    <xf numFmtId="0" fontId="60" fillId="27" borderId="18" xfId="453" applyFont="1" applyFill="1" applyBorder="1" applyAlignment="1">
      <alignment horizontal="center" vertical="center"/>
      <protection/>
    </xf>
    <xf numFmtId="0" fontId="33" fillId="27" borderId="18" xfId="453" applyFont="1" applyFill="1" applyBorder="1" applyAlignment="1">
      <alignment horizontal="center" vertical="center"/>
      <protection/>
    </xf>
    <xf numFmtId="1" fontId="60" fillId="27" borderId="18" xfId="453" applyNumberFormat="1" applyFont="1" applyFill="1" applyBorder="1" applyAlignment="1">
      <alignment horizontal="center" vertical="center"/>
      <protection/>
    </xf>
    <xf numFmtId="1" fontId="33" fillId="27" borderId="22" xfId="453" applyNumberFormat="1" applyFont="1" applyFill="1" applyBorder="1" applyAlignment="1">
      <alignment horizontal="center" vertical="center"/>
      <protection/>
    </xf>
    <xf numFmtId="1" fontId="33" fillId="27" borderId="18" xfId="453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/>
    </xf>
    <xf numFmtId="0" fontId="8" fillId="27" borderId="14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left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21" xfId="0" applyFont="1" applyFill="1" applyBorder="1" applyAlignment="1">
      <alignment horizontal="center" vertical="center"/>
    </xf>
    <xf numFmtId="0" fontId="8" fillId="27" borderId="17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left" vertical="center" wrapText="1"/>
    </xf>
    <xf numFmtId="0" fontId="8" fillId="27" borderId="18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left" vertical="center"/>
    </xf>
    <xf numFmtId="0" fontId="8" fillId="27" borderId="18" xfId="0" applyFont="1" applyFill="1" applyBorder="1" applyAlignment="1">
      <alignment horizontal="left" vertical="center"/>
    </xf>
    <xf numFmtId="0" fontId="60" fillId="27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22" fillId="27" borderId="12" xfId="498" applyFont="1" applyFill="1" applyBorder="1" applyAlignment="1">
      <alignment horizontal="center" vertical="top" wrapText="1"/>
      <protection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25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1" fillId="0" borderId="12" xfId="0" applyFont="1" applyFill="1" applyBorder="1" applyAlignment="1">
      <alignment horizontal="left" vertical="center"/>
    </xf>
    <xf numFmtId="0" fontId="32" fillId="25" borderId="12" xfId="0" applyFont="1" applyFill="1" applyBorder="1" applyAlignment="1">
      <alignment wrapText="1"/>
    </xf>
    <xf numFmtId="0" fontId="32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wrapText="1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/>
    </xf>
    <xf numFmtId="0" fontId="32" fillId="0" borderId="12" xfId="0" applyFont="1" applyFill="1" applyBorder="1" applyAlignment="1">
      <alignment wrapText="1"/>
    </xf>
    <xf numFmtId="0" fontId="32" fillId="0" borderId="0" xfId="0" applyFont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2" xfId="0" applyFont="1" applyBorder="1" applyAlignment="1">
      <alignment/>
    </xf>
    <xf numFmtId="0" fontId="58" fillId="0" borderId="12" xfId="498" applyFont="1" applyFill="1" applyBorder="1" applyAlignment="1">
      <alignment horizontal="center"/>
      <protection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7" fillId="0" borderId="11" xfId="498" applyFont="1" applyFill="1" applyBorder="1" applyAlignment="1">
      <alignment horizontal="left" vertical="center"/>
      <protection/>
    </xf>
    <xf numFmtId="0" fontId="3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33" fillId="0" borderId="1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3" fillId="27" borderId="12" xfId="453" applyFont="1" applyFill="1" applyBorder="1" applyAlignment="1">
      <alignment horizontal="left" vertical="center"/>
      <protection/>
    </xf>
    <xf numFmtId="0" fontId="32" fillId="27" borderId="12" xfId="453" applyFont="1" applyFill="1" applyBorder="1" applyAlignment="1">
      <alignment horizontal="center" vertical="center" wrapText="1"/>
      <protection/>
    </xf>
    <xf numFmtId="0" fontId="8" fillId="0" borderId="0" xfId="453" applyFont="1" applyFill="1" applyBorder="1" applyAlignment="1">
      <alignment horizontal="center" vertical="center"/>
      <protection/>
    </xf>
    <xf numFmtId="0" fontId="8" fillId="0" borderId="12" xfId="453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0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0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65" fillId="27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20" borderId="12" xfId="0" applyFont="1" applyFill="1" applyBorder="1" applyAlignment="1">
      <alignment/>
    </xf>
    <xf numFmtId="0" fontId="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60" fillId="20" borderId="12" xfId="0" applyFont="1" applyFill="1" applyBorder="1" applyAlignment="1">
      <alignment/>
    </xf>
    <xf numFmtId="0" fontId="8" fillId="20" borderId="12" xfId="0" applyFont="1" applyFill="1" applyBorder="1" applyAlignment="1">
      <alignment horizontal="center"/>
    </xf>
    <xf numFmtId="0" fontId="8" fillId="20" borderId="12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66" fillId="0" borderId="0" xfId="453" applyFont="1" applyAlignment="1">
      <alignment horizontal="left" vertical="center"/>
      <protection/>
    </xf>
    <xf numFmtId="49" fontId="101" fillId="0" borderId="0" xfId="453" applyNumberFormat="1" applyAlignment="1">
      <alignment horizontal="center" vertical="center"/>
      <protection/>
    </xf>
    <xf numFmtId="0" fontId="101" fillId="0" borderId="0" xfId="453" applyFill="1" applyAlignment="1">
      <alignment horizontal="center" vertical="center"/>
      <protection/>
    </xf>
    <xf numFmtId="49" fontId="67" fillId="0" borderId="0" xfId="453" applyNumberFormat="1" applyFont="1" applyBorder="1" applyAlignment="1">
      <alignment horizontal="center" vertical="center"/>
      <protection/>
    </xf>
    <xf numFmtId="0" fontId="67" fillId="0" borderId="0" xfId="453" applyFont="1" applyBorder="1" applyAlignment="1">
      <alignment horizontal="center" vertical="center"/>
      <protection/>
    </xf>
    <xf numFmtId="0" fontId="8" fillId="0" borderId="0" xfId="453" applyFont="1" applyAlignment="1">
      <alignment horizontal="center" vertical="center"/>
      <protection/>
    </xf>
    <xf numFmtId="0" fontId="101" fillId="0" borderId="44" xfId="453" applyBorder="1" applyAlignment="1">
      <alignment horizontal="center" vertical="center" wrapText="1"/>
      <protection/>
    </xf>
    <xf numFmtId="0" fontId="101" fillId="0" borderId="23" xfId="453" applyBorder="1" applyAlignment="1">
      <alignment horizontal="center" vertical="center" wrapText="1"/>
      <protection/>
    </xf>
    <xf numFmtId="49" fontId="101" fillId="0" borderId="23" xfId="453" applyNumberFormat="1" applyBorder="1" applyAlignment="1">
      <alignment horizontal="center" vertical="center" wrapText="1"/>
      <protection/>
    </xf>
    <xf numFmtId="0" fontId="101" fillId="0" borderId="59" xfId="453" applyBorder="1" applyAlignment="1">
      <alignment horizontal="center" vertical="center" wrapText="1"/>
      <protection/>
    </xf>
    <xf numFmtId="0" fontId="101" fillId="0" borderId="0" xfId="453" applyFill="1" applyAlignment="1">
      <alignment horizontal="center" vertical="center" wrapText="1"/>
      <protection/>
    </xf>
    <xf numFmtId="0" fontId="32" fillId="27" borderId="44" xfId="453" applyFont="1" applyFill="1" applyBorder="1" applyAlignment="1">
      <alignment vertical="center"/>
      <protection/>
    </xf>
    <xf numFmtId="49" fontId="32" fillId="27" borderId="23" xfId="453" applyNumberFormat="1" applyFont="1" applyFill="1" applyBorder="1" applyAlignment="1">
      <alignment horizontal="center" vertical="center" wrapText="1"/>
      <protection/>
    </xf>
    <xf numFmtId="0" fontId="32" fillId="27" borderId="23" xfId="453" applyFont="1" applyFill="1" applyBorder="1" applyAlignment="1">
      <alignment horizontal="center" vertical="center" wrapText="1"/>
      <protection/>
    </xf>
    <xf numFmtId="14" fontId="33" fillId="0" borderId="12" xfId="453" applyNumberFormat="1" applyFont="1" applyFill="1" applyBorder="1" applyAlignment="1">
      <alignment horizontal="center" vertical="center"/>
      <protection/>
    </xf>
    <xf numFmtId="0" fontId="32" fillId="0" borderId="12" xfId="453" applyFont="1" applyBorder="1" applyAlignment="1">
      <alignment horizontal="center" vertical="center" wrapText="1"/>
      <protection/>
    </xf>
    <xf numFmtId="2" fontId="32" fillId="0" borderId="12" xfId="453" applyNumberFormat="1" applyFont="1" applyBorder="1" applyAlignment="1">
      <alignment horizontal="center" vertical="center" wrapText="1"/>
      <protection/>
    </xf>
    <xf numFmtId="0" fontId="31" fillId="29" borderId="12" xfId="453" applyFont="1" applyFill="1" applyBorder="1" applyAlignment="1">
      <alignment horizontal="center" vertical="center" wrapText="1"/>
      <protection/>
    </xf>
    <xf numFmtId="14" fontId="101" fillId="0" borderId="12" xfId="453" applyNumberFormat="1" applyFill="1" applyBorder="1" applyAlignment="1">
      <alignment horizontal="center" vertical="center"/>
      <protection/>
    </xf>
    <xf numFmtId="14" fontId="8" fillId="0" borderId="12" xfId="453" applyNumberFormat="1" applyFont="1" applyFill="1" applyBorder="1" applyAlignment="1">
      <alignment horizontal="center" vertical="center"/>
      <protection/>
    </xf>
    <xf numFmtId="0" fontId="101" fillId="0" borderId="12" xfId="453" applyFill="1" applyBorder="1" applyAlignment="1">
      <alignment horizontal="center" vertical="center" wrapText="1"/>
      <protection/>
    </xf>
    <xf numFmtId="0" fontId="101" fillId="0" borderId="12" xfId="453" applyBorder="1" applyAlignment="1">
      <alignment horizontal="center" vertical="center"/>
      <protection/>
    </xf>
    <xf numFmtId="0" fontId="33" fillId="0" borderId="12" xfId="453" applyFont="1" applyBorder="1" applyAlignment="1">
      <alignment horizontal="center" vertical="center"/>
      <protection/>
    </xf>
    <xf numFmtId="0" fontId="33" fillId="0" borderId="12" xfId="453" applyFont="1" applyFill="1" applyBorder="1">
      <alignment/>
      <protection/>
    </xf>
    <xf numFmtId="14" fontId="8" fillId="0" borderId="12" xfId="453" applyNumberFormat="1" applyFont="1" applyFill="1" applyBorder="1" applyAlignment="1">
      <alignment horizontal="center"/>
      <protection/>
    </xf>
    <xf numFmtId="1" fontId="8" fillId="0" borderId="12" xfId="453" applyNumberFormat="1" applyFont="1" applyFill="1" applyBorder="1" applyAlignment="1">
      <alignment horizontal="center" vertical="center"/>
      <protection/>
    </xf>
    <xf numFmtId="14" fontId="33" fillId="0" borderId="12" xfId="453" applyNumberFormat="1" applyFont="1" applyFill="1" applyBorder="1" applyAlignment="1">
      <alignment horizontal="center"/>
      <protection/>
    </xf>
    <xf numFmtId="0" fontId="32" fillId="0" borderId="15" xfId="453" applyFont="1" applyBorder="1" applyAlignment="1">
      <alignment horizontal="center" vertical="center" wrapText="1"/>
      <protection/>
    </xf>
    <xf numFmtId="2" fontId="32" fillId="0" borderId="15" xfId="453" applyNumberFormat="1" applyFont="1" applyBorder="1" applyAlignment="1">
      <alignment horizontal="center" vertical="center" wrapText="1"/>
      <protection/>
    </xf>
    <xf numFmtId="49" fontId="32" fillId="27" borderId="24" xfId="453" applyNumberFormat="1" applyFont="1" applyFill="1" applyBorder="1" applyAlignment="1">
      <alignment horizontal="center" vertical="center"/>
      <protection/>
    </xf>
    <xf numFmtId="0" fontId="32" fillId="27" borderId="24" xfId="453" applyFont="1" applyFill="1" applyBorder="1" applyAlignment="1">
      <alignment horizontal="center" vertical="center"/>
      <protection/>
    </xf>
    <xf numFmtId="2" fontId="32" fillId="27" borderId="24" xfId="453" applyNumberFormat="1" applyFont="1" applyFill="1" applyBorder="1" applyAlignment="1">
      <alignment horizontal="center" vertical="center" wrapText="1"/>
      <protection/>
    </xf>
    <xf numFmtId="49" fontId="33" fillId="0" borderId="12" xfId="453" applyNumberFormat="1" applyFont="1" applyFill="1" applyBorder="1" applyAlignment="1">
      <alignment horizontal="center" vertical="center"/>
      <protection/>
    </xf>
    <xf numFmtId="0" fontId="33" fillId="0" borderId="12" xfId="453" applyNumberFormat="1" applyFont="1" applyFill="1" applyBorder="1" applyAlignment="1">
      <alignment horizontal="center" vertical="center"/>
      <protection/>
    </xf>
    <xf numFmtId="14" fontId="8" fillId="0" borderId="12" xfId="453" applyNumberFormat="1" applyFont="1" applyBorder="1" applyAlignment="1">
      <alignment horizontal="center"/>
      <protection/>
    </xf>
    <xf numFmtId="49" fontId="8" fillId="0" borderId="12" xfId="453" applyNumberFormat="1" applyFont="1" applyFill="1" applyBorder="1" applyAlignment="1">
      <alignment horizontal="center" vertical="center"/>
      <protection/>
    </xf>
    <xf numFmtId="0" fontId="101" fillId="0" borderId="24" xfId="453" applyBorder="1" applyAlignment="1">
      <alignment horizontal="center" vertical="center"/>
      <protection/>
    </xf>
    <xf numFmtId="0" fontId="8" fillId="0" borderId="24" xfId="453" applyFont="1" applyFill="1" applyBorder="1">
      <alignment/>
      <protection/>
    </xf>
    <xf numFmtId="14" fontId="8" fillId="0" borderId="24" xfId="453" applyNumberFormat="1" applyFont="1" applyBorder="1" applyAlignment="1">
      <alignment horizontal="center"/>
      <protection/>
    </xf>
    <xf numFmtId="49" fontId="8" fillId="0" borderId="24" xfId="453" applyNumberFormat="1" applyFont="1" applyFill="1" applyBorder="1" applyAlignment="1">
      <alignment horizontal="center" vertical="center"/>
      <protection/>
    </xf>
    <xf numFmtId="0" fontId="33" fillId="0" borderId="24" xfId="453" applyNumberFormat="1" applyFont="1" applyFill="1" applyBorder="1" applyAlignment="1">
      <alignment horizontal="center" vertical="center"/>
      <protection/>
    </xf>
    <xf numFmtId="0" fontId="8" fillId="0" borderId="24" xfId="453" applyFont="1" applyFill="1" applyBorder="1" applyAlignment="1">
      <alignment horizontal="center" vertical="center"/>
      <protection/>
    </xf>
    <xf numFmtId="2" fontId="32" fillId="0" borderId="24" xfId="453" applyNumberFormat="1" applyFont="1" applyBorder="1" applyAlignment="1">
      <alignment horizontal="center" vertical="center" wrapText="1"/>
      <protection/>
    </xf>
    <xf numFmtId="14" fontId="8" fillId="0" borderId="0" xfId="453" applyNumberFormat="1" applyFont="1" applyFill="1" applyBorder="1" applyAlignment="1">
      <alignment horizontal="left"/>
      <protection/>
    </xf>
    <xf numFmtId="1" fontId="8" fillId="0" borderId="0" xfId="453" applyNumberFormat="1" applyFont="1" applyFill="1" applyBorder="1" applyAlignment="1">
      <alignment horizontal="center" vertical="center"/>
      <protection/>
    </xf>
    <xf numFmtId="49" fontId="32" fillId="0" borderId="23" xfId="453" applyNumberFormat="1" applyFont="1" applyFill="1" applyBorder="1" applyAlignment="1">
      <alignment horizontal="center" vertical="center"/>
      <protection/>
    </xf>
    <xf numFmtId="0" fontId="32" fillId="0" borderId="23" xfId="453" applyFont="1" applyFill="1" applyBorder="1" applyAlignment="1">
      <alignment horizontal="center" vertical="center"/>
      <protection/>
    </xf>
    <xf numFmtId="2" fontId="32" fillId="0" borderId="23" xfId="453" applyNumberFormat="1" applyFont="1" applyBorder="1" applyAlignment="1">
      <alignment horizontal="center" vertical="center" wrapText="1"/>
      <protection/>
    </xf>
    <xf numFmtId="0" fontId="8" fillId="0" borderId="15" xfId="453" applyFont="1" applyFill="1" applyBorder="1" applyAlignment="1">
      <alignment horizontal="center" vertical="center"/>
      <protection/>
    </xf>
    <xf numFmtId="1" fontId="8" fillId="0" borderId="12" xfId="453" applyNumberFormat="1" applyFont="1" applyBorder="1" applyAlignment="1">
      <alignment horizontal="center" vertical="center"/>
      <protection/>
    </xf>
    <xf numFmtId="14" fontId="8" fillId="0" borderId="12" xfId="453" applyNumberFormat="1" applyFont="1" applyBorder="1" applyAlignment="1">
      <alignment horizontal="center" vertical="center"/>
      <protection/>
    </xf>
    <xf numFmtId="0" fontId="33" fillId="0" borderId="15" xfId="453" applyFont="1" applyFill="1" applyBorder="1" applyAlignment="1">
      <alignment horizontal="left" vertical="center"/>
      <protection/>
    </xf>
    <xf numFmtId="14" fontId="33" fillId="0" borderId="15" xfId="453" applyNumberFormat="1" applyFont="1" applyFill="1" applyBorder="1" applyAlignment="1">
      <alignment horizontal="center" vertical="center"/>
      <protection/>
    </xf>
    <xf numFmtId="1" fontId="33" fillId="0" borderId="15" xfId="453" applyNumberFormat="1" applyFont="1" applyFill="1" applyBorder="1" applyAlignment="1">
      <alignment horizontal="center" vertical="center"/>
      <protection/>
    </xf>
    <xf numFmtId="1" fontId="8" fillId="0" borderId="15" xfId="453" applyNumberFormat="1" applyFont="1" applyBorder="1" applyAlignment="1">
      <alignment horizontal="center" vertical="center"/>
      <protection/>
    </xf>
    <xf numFmtId="0" fontId="31" fillId="29" borderId="15" xfId="453" applyFont="1" applyFill="1" applyBorder="1" applyAlignment="1">
      <alignment horizontal="center" vertical="center" wrapText="1"/>
      <protection/>
    </xf>
    <xf numFmtId="0" fontId="32" fillId="29" borderId="15" xfId="453" applyFont="1" applyFill="1" applyBorder="1" applyAlignment="1">
      <alignment horizontal="center" vertical="center"/>
      <protection/>
    </xf>
    <xf numFmtId="0" fontId="32" fillId="0" borderId="15" xfId="453" applyFont="1" applyBorder="1" applyAlignment="1">
      <alignment horizontal="center" vertical="center"/>
      <protection/>
    </xf>
    <xf numFmtId="0" fontId="60" fillId="0" borderId="0" xfId="453" applyFont="1" applyAlignment="1">
      <alignment horizontal="center" vertical="center"/>
      <protection/>
    </xf>
    <xf numFmtId="0" fontId="101" fillId="0" borderId="14" xfId="453" applyBorder="1" applyAlignment="1">
      <alignment horizontal="center" vertical="center" wrapText="1"/>
      <protection/>
    </xf>
    <xf numFmtId="0" fontId="101" fillId="0" borderId="16" xfId="453" applyBorder="1" applyAlignment="1">
      <alignment horizontal="center" vertical="center" wrapText="1"/>
      <protection/>
    </xf>
    <xf numFmtId="49" fontId="101" fillId="0" borderId="16" xfId="453" applyNumberFormat="1" applyBorder="1" applyAlignment="1">
      <alignment horizontal="center" vertical="center" wrapText="1"/>
      <protection/>
    </xf>
    <xf numFmtId="0" fontId="101" fillId="0" borderId="21" xfId="453" applyBorder="1" applyAlignment="1">
      <alignment horizontal="center" vertical="center" wrapText="1"/>
      <protection/>
    </xf>
    <xf numFmtId="0" fontId="101" fillId="0" borderId="41" xfId="453" applyBorder="1" applyAlignment="1">
      <alignment horizontal="center" vertical="center" wrapText="1"/>
      <protection/>
    </xf>
    <xf numFmtId="0" fontId="31" fillId="10" borderId="42" xfId="453" applyFont="1" applyFill="1" applyBorder="1" applyAlignment="1">
      <alignment horizontal="center" vertical="center" wrapText="1"/>
      <protection/>
    </xf>
    <xf numFmtId="0" fontId="32" fillId="0" borderId="18" xfId="453" applyFont="1" applyBorder="1" applyAlignment="1">
      <alignment horizontal="center" vertical="center" wrapText="1"/>
      <protection/>
    </xf>
    <xf numFmtId="2" fontId="32" fillId="0" borderId="18" xfId="453" applyNumberFormat="1" applyFont="1" applyBorder="1" applyAlignment="1">
      <alignment horizontal="center" vertical="center" wrapText="1"/>
      <protection/>
    </xf>
    <xf numFmtId="0" fontId="31" fillId="10" borderId="22" xfId="453" applyFont="1" applyFill="1" applyBorder="1" applyAlignment="1">
      <alignment horizontal="center" vertical="center" wrapText="1"/>
      <protection/>
    </xf>
    <xf numFmtId="0" fontId="101" fillId="0" borderId="0" xfId="453" applyAlignment="1">
      <alignment horizontal="left" vertical="center"/>
      <protection/>
    </xf>
    <xf numFmtId="0" fontId="68" fillId="0" borderId="0" xfId="453" applyFont="1" applyFill="1" applyAlignment="1">
      <alignment horizontal="left" vertical="center"/>
      <protection/>
    </xf>
    <xf numFmtId="1" fontId="101" fillId="0" borderId="0" xfId="453" applyNumberFormat="1" applyFill="1" applyAlignment="1">
      <alignment horizontal="center" vertical="center"/>
      <protection/>
    </xf>
    <xf numFmtId="1" fontId="67" fillId="0" borderId="0" xfId="453" applyNumberFormat="1" applyFont="1" applyFill="1" applyBorder="1" applyAlignment="1">
      <alignment horizontal="center" vertical="center"/>
      <protection/>
    </xf>
    <xf numFmtId="49" fontId="64" fillId="0" borderId="0" xfId="453" applyNumberFormat="1" applyFont="1" applyFill="1" applyAlignment="1">
      <alignment horizontal="center" vertical="center"/>
      <protection/>
    </xf>
    <xf numFmtId="0" fontId="0" fillId="0" borderId="12" xfId="453" applyFont="1" applyFill="1" applyBorder="1" applyAlignment="1">
      <alignment horizontal="center" vertical="center" wrapText="1"/>
      <protection/>
    </xf>
    <xf numFmtId="0" fontId="0" fillId="0" borderId="12" xfId="453" applyFont="1" applyBorder="1" applyAlignment="1">
      <alignment horizontal="center" vertical="center" wrapText="1"/>
      <protection/>
    </xf>
    <xf numFmtId="2" fontId="8" fillId="0" borderId="12" xfId="453" applyNumberFormat="1" applyFont="1" applyFill="1" applyBorder="1" applyAlignment="1">
      <alignment horizontal="center" vertical="center" wrapText="1"/>
      <protection/>
    </xf>
    <xf numFmtId="2" fontId="101" fillId="0" borderId="0" xfId="453" applyNumberFormat="1" applyFill="1" applyAlignment="1">
      <alignment horizontal="center" vertical="center" wrapText="1"/>
      <protection/>
    </xf>
    <xf numFmtId="0" fontId="101" fillId="27" borderId="12" xfId="453" applyFill="1" applyBorder="1" applyAlignment="1">
      <alignment horizontal="center" vertical="center"/>
      <protection/>
    </xf>
    <xf numFmtId="0" fontId="8" fillId="27" borderId="12" xfId="453" applyFont="1" applyFill="1" applyBorder="1" applyAlignment="1">
      <alignment horizontal="center" vertical="center"/>
      <protection/>
    </xf>
    <xf numFmtId="2" fontId="101" fillId="0" borderId="0" xfId="453" applyNumberFormat="1" applyFill="1" applyAlignment="1">
      <alignment horizontal="center" vertical="center"/>
      <protection/>
    </xf>
    <xf numFmtId="0" fontId="69" fillId="0" borderId="12" xfId="453" applyFont="1" applyFill="1" applyBorder="1" applyAlignment="1">
      <alignment horizontal="left" vertical="center"/>
      <protection/>
    </xf>
    <xf numFmtId="14" fontId="69" fillId="0" borderId="12" xfId="453" applyNumberFormat="1" applyFont="1" applyFill="1" applyBorder="1" applyAlignment="1">
      <alignment horizontal="left" vertical="center"/>
      <protection/>
    </xf>
    <xf numFmtId="1" fontId="16" fillId="0" borderId="12" xfId="453" applyNumberFormat="1" applyFont="1" applyFill="1" applyBorder="1" applyAlignment="1">
      <alignment horizontal="center" vertical="center"/>
      <protection/>
    </xf>
    <xf numFmtId="1" fontId="69" fillId="27" borderId="12" xfId="453" applyNumberFormat="1" applyFont="1" applyFill="1" applyBorder="1" applyAlignment="1">
      <alignment horizontal="center" vertical="center"/>
      <protection/>
    </xf>
    <xf numFmtId="0" fontId="69" fillId="0" borderId="12" xfId="453" applyFont="1" applyFill="1" applyBorder="1" applyAlignment="1">
      <alignment horizontal="center" vertical="center"/>
      <protection/>
    </xf>
    <xf numFmtId="0" fontId="69" fillId="27" borderId="12" xfId="453" applyFont="1" applyFill="1" applyBorder="1" applyAlignment="1">
      <alignment horizontal="center" vertical="center"/>
      <protection/>
    </xf>
    <xf numFmtId="1" fontId="69" fillId="0" borderId="12" xfId="453" applyNumberFormat="1" applyFont="1" applyFill="1" applyBorder="1" applyAlignment="1">
      <alignment horizontal="center" vertical="center"/>
      <protection/>
    </xf>
    <xf numFmtId="14" fontId="69" fillId="0" borderId="12" xfId="453" applyNumberFormat="1" applyFont="1" applyFill="1" applyBorder="1" applyAlignment="1">
      <alignment horizontal="center" vertical="center"/>
      <protection/>
    </xf>
    <xf numFmtId="0" fontId="69" fillId="0" borderId="12" xfId="453" applyFont="1" applyFill="1" applyBorder="1">
      <alignment/>
      <protection/>
    </xf>
    <xf numFmtId="14" fontId="69" fillId="0" borderId="12" xfId="453" applyNumberFormat="1" applyFont="1" applyFill="1" applyBorder="1" applyAlignment="1">
      <alignment horizontal="left"/>
      <protection/>
    </xf>
    <xf numFmtId="0" fontId="69" fillId="27" borderId="12" xfId="453" applyFont="1" applyFill="1" applyBorder="1" applyAlignment="1">
      <alignment horizontal="center" vertical="center" wrapText="1"/>
      <protection/>
    </xf>
    <xf numFmtId="0" fontId="101" fillId="25" borderId="0" xfId="453" applyFill="1" applyAlignment="1">
      <alignment horizontal="center" vertical="center"/>
      <protection/>
    </xf>
    <xf numFmtId="49" fontId="70" fillId="0" borderId="0" xfId="453" applyNumberFormat="1" applyFont="1" applyFill="1" applyAlignment="1">
      <alignment horizontal="center" vertical="center"/>
      <protection/>
    </xf>
    <xf numFmtId="0" fontId="70" fillId="0" borderId="0" xfId="453" applyFont="1" applyFill="1" applyAlignment="1">
      <alignment horizontal="center" vertical="center"/>
      <protection/>
    </xf>
    <xf numFmtId="176" fontId="70" fillId="0" borderId="0" xfId="453" applyNumberFormat="1" applyFont="1" applyFill="1" applyAlignment="1">
      <alignment horizontal="center" vertical="center"/>
      <protection/>
    </xf>
    <xf numFmtId="2" fontId="70" fillId="0" borderId="0" xfId="453" applyNumberFormat="1" applyFont="1" applyFill="1" applyAlignment="1">
      <alignment horizontal="center" vertical="center"/>
      <protection/>
    </xf>
    <xf numFmtId="49" fontId="101" fillId="0" borderId="0" xfId="453" applyNumberFormat="1" applyFill="1" applyAlignment="1">
      <alignment horizontal="center" vertical="center"/>
      <protection/>
    </xf>
    <xf numFmtId="176" fontId="8" fillId="0" borderId="0" xfId="453" applyNumberFormat="1" applyFont="1" applyFill="1" applyBorder="1" applyAlignment="1">
      <alignment horizontal="center" vertical="center"/>
      <protection/>
    </xf>
    <xf numFmtId="0" fontId="60" fillId="0" borderId="0" xfId="453" applyFont="1" applyFill="1" applyBorder="1" applyAlignment="1">
      <alignment horizontal="center" vertical="center"/>
      <protection/>
    </xf>
    <xf numFmtId="176" fontId="101" fillId="0" borderId="0" xfId="453" applyNumberFormat="1" applyFill="1" applyAlignment="1">
      <alignment horizontal="center" vertical="center"/>
      <protection/>
    </xf>
    <xf numFmtId="0" fontId="15" fillId="0" borderId="0" xfId="453" applyFont="1" applyFill="1" applyAlignment="1">
      <alignment horizontal="center" vertical="center"/>
      <protection/>
    </xf>
    <xf numFmtId="0" fontId="8" fillId="0" borderId="0" xfId="453" applyFont="1" applyFill="1" applyBorder="1" applyAlignment="1">
      <alignment horizontal="center" vertical="center" wrapText="1"/>
      <protection/>
    </xf>
    <xf numFmtId="0" fontId="101" fillId="0" borderId="11" xfId="453" applyFill="1" applyBorder="1" applyAlignment="1">
      <alignment horizontal="center" vertical="center"/>
      <protection/>
    </xf>
    <xf numFmtId="0" fontId="60" fillId="0" borderId="0" xfId="453" applyFont="1" applyFill="1" applyAlignment="1">
      <alignment horizontal="center"/>
      <protection/>
    </xf>
    <xf numFmtId="0" fontId="8" fillId="0" borderId="37" xfId="453" applyFont="1" applyFill="1" applyBorder="1" applyAlignment="1">
      <alignment horizontal="center" vertical="center"/>
      <protection/>
    </xf>
    <xf numFmtId="0" fontId="33" fillId="0" borderId="18" xfId="453" applyFont="1" applyFill="1" applyBorder="1" applyAlignment="1">
      <alignment horizontal="center" vertical="center"/>
      <protection/>
    </xf>
    <xf numFmtId="1" fontId="33" fillId="0" borderId="22" xfId="453" applyNumberFormat="1" applyFont="1" applyFill="1" applyBorder="1" applyAlignment="1">
      <alignment horizontal="center" vertical="center"/>
      <protection/>
    </xf>
    <xf numFmtId="0" fontId="8" fillId="0" borderId="29" xfId="453" applyFont="1" applyFill="1" applyBorder="1" applyAlignment="1">
      <alignment horizontal="center" vertical="center"/>
      <protection/>
    </xf>
    <xf numFmtId="0" fontId="8" fillId="0" borderId="31" xfId="453" applyFont="1" applyFill="1" applyBorder="1" applyAlignment="1">
      <alignment horizontal="center" vertical="center"/>
      <protection/>
    </xf>
    <xf numFmtId="0" fontId="8" fillId="0" borderId="18" xfId="453" applyFont="1" applyFill="1" applyBorder="1" applyAlignment="1">
      <alignment horizontal="center" vertical="center"/>
      <protection/>
    </xf>
    <xf numFmtId="0" fontId="101" fillId="0" borderId="29" xfId="453" applyFill="1" applyBorder="1" applyAlignment="1">
      <alignment horizontal="center" vertical="center"/>
      <protection/>
    </xf>
    <xf numFmtId="0" fontId="101" fillId="0" borderId="0" xfId="453" applyFill="1" applyAlignment="1">
      <alignment horizontal="left" vertical="center"/>
      <protection/>
    </xf>
    <xf numFmtId="176" fontId="8" fillId="0" borderId="0" xfId="453" applyNumberFormat="1" applyFont="1" applyFill="1" applyAlignment="1">
      <alignment horizontal="center" vertical="center"/>
      <protection/>
    </xf>
    <xf numFmtId="0" fontId="101" fillId="0" borderId="31" xfId="453" applyFill="1" applyBorder="1" applyAlignment="1">
      <alignment horizontal="center" vertical="center"/>
      <protection/>
    </xf>
    <xf numFmtId="0" fontId="33" fillId="0" borderId="16" xfId="453" applyFont="1" applyFill="1" applyBorder="1" applyAlignment="1">
      <alignment horizontal="center" vertical="center"/>
      <protection/>
    </xf>
    <xf numFmtId="1" fontId="33" fillId="0" borderId="21" xfId="453" applyNumberFormat="1" applyFont="1" applyFill="1" applyBorder="1" applyAlignment="1">
      <alignment horizontal="center" vertical="center"/>
      <protection/>
    </xf>
    <xf numFmtId="0" fontId="15" fillId="0" borderId="0" xfId="453" applyFont="1" applyFill="1" applyAlignment="1">
      <alignment horizontal="left" vertical="center"/>
      <protection/>
    </xf>
    <xf numFmtId="0" fontId="8" fillId="0" borderId="0" xfId="453" applyFont="1" applyFill="1" applyAlignment="1">
      <alignment horizontal="left" vertical="center"/>
      <protection/>
    </xf>
    <xf numFmtId="14" fontId="33" fillId="0" borderId="18" xfId="453" applyNumberFormat="1" applyFont="1" applyFill="1" applyBorder="1" applyAlignment="1">
      <alignment horizontal="center" vertical="center"/>
      <protection/>
    </xf>
    <xf numFmtId="1" fontId="33" fillId="0" borderId="18" xfId="453" applyNumberFormat="1" applyFont="1" applyFill="1" applyBorder="1" applyAlignment="1">
      <alignment horizontal="center" vertical="center"/>
      <protection/>
    </xf>
    <xf numFmtId="0" fontId="101" fillId="0" borderId="53" xfId="453" applyFill="1" applyBorder="1" applyAlignment="1">
      <alignment horizontal="center" vertical="center"/>
      <protection/>
    </xf>
    <xf numFmtId="0" fontId="60" fillId="0" borderId="0" xfId="453" applyFont="1" applyFill="1" applyAlignment="1">
      <alignment horizontal="left" vertical="center"/>
      <protection/>
    </xf>
    <xf numFmtId="0" fontId="34" fillId="0" borderId="0" xfId="453" applyFont="1" applyFill="1" applyBorder="1" applyAlignment="1">
      <alignment horizontal="left" vertical="center"/>
      <protection/>
    </xf>
    <xf numFmtId="0" fontId="34" fillId="0" borderId="11" xfId="453" applyFont="1" applyBorder="1" applyAlignment="1">
      <alignment horizontal="center" vertical="center"/>
      <protection/>
    </xf>
    <xf numFmtId="0" fontId="45" fillId="0" borderId="0" xfId="453" applyFont="1" applyAlignment="1">
      <alignment horizontal="center" vertical="center"/>
      <protection/>
    </xf>
    <xf numFmtId="0" fontId="64" fillId="0" borderId="12" xfId="453" applyFont="1" applyBorder="1" applyAlignment="1">
      <alignment horizontal="center" vertical="center" wrapText="1"/>
      <protection/>
    </xf>
    <xf numFmtId="0" fontId="64" fillId="0" borderId="0" xfId="453" applyFont="1" applyFill="1" applyBorder="1" applyAlignment="1">
      <alignment horizontal="left" vertical="center" wrapText="1"/>
      <protection/>
    </xf>
    <xf numFmtId="0" fontId="40" fillId="0" borderId="12" xfId="453" applyFont="1" applyBorder="1" applyAlignment="1">
      <alignment horizontal="center" vertical="center" wrapText="1"/>
      <protection/>
    </xf>
    <xf numFmtId="0" fontId="38" fillId="0" borderId="12" xfId="453" applyFont="1" applyBorder="1" applyAlignment="1">
      <alignment horizontal="center" vertical="center" wrapText="1"/>
      <protection/>
    </xf>
    <xf numFmtId="0" fontId="8" fillId="0" borderId="0" xfId="453" applyFont="1" applyFill="1" applyBorder="1" applyAlignment="1">
      <alignment horizontal="left" vertical="center" wrapText="1"/>
      <protection/>
    </xf>
    <xf numFmtId="0" fontId="8" fillId="30" borderId="12" xfId="453" applyFont="1" applyFill="1" applyBorder="1" applyAlignment="1">
      <alignment horizontal="center" vertical="center" wrapText="1"/>
      <protection/>
    </xf>
    <xf numFmtId="0" fontId="38" fillId="30" borderId="12" xfId="453" applyFont="1" applyFill="1" applyBorder="1" applyAlignment="1">
      <alignment horizontal="center" vertical="center"/>
      <protection/>
    </xf>
    <xf numFmtId="0" fontId="38" fillId="30" borderId="12" xfId="453" applyFont="1" applyFill="1" applyBorder="1" applyAlignment="1">
      <alignment horizontal="center" vertical="center" wrapText="1"/>
      <protection/>
    </xf>
    <xf numFmtId="0" fontId="33" fillId="30" borderId="12" xfId="453" applyFont="1" applyFill="1" applyBorder="1" applyAlignment="1">
      <alignment horizontal="center" vertical="center"/>
      <protection/>
    </xf>
    <xf numFmtId="0" fontId="33" fillId="0" borderId="0" xfId="453" applyFont="1" applyFill="1" applyBorder="1" applyAlignment="1">
      <alignment horizontal="left" vertical="center"/>
      <protection/>
    </xf>
    <xf numFmtId="0" fontId="38" fillId="0" borderId="12" xfId="453" applyFont="1" applyFill="1" applyBorder="1" applyAlignment="1">
      <alignment horizontal="center" vertical="center" wrapText="1"/>
      <protection/>
    </xf>
    <xf numFmtId="0" fontId="60" fillId="0" borderId="0" xfId="453" applyFont="1" applyFill="1" applyBorder="1" applyAlignment="1">
      <alignment horizontal="left" vertical="center" wrapText="1"/>
      <protection/>
    </xf>
    <xf numFmtId="0" fontId="0" fillId="0" borderId="0" xfId="453" applyFont="1" applyFill="1" applyBorder="1" applyAlignment="1">
      <alignment horizontal="left" vertical="center" wrapText="1"/>
      <protection/>
    </xf>
    <xf numFmtId="0" fontId="8" fillId="30" borderId="12" xfId="453" applyFont="1" applyFill="1" applyBorder="1" applyAlignment="1">
      <alignment horizontal="center" vertical="center"/>
      <protection/>
    </xf>
    <xf numFmtId="0" fontId="38" fillId="0" borderId="12" xfId="453" applyFont="1" applyFill="1" applyBorder="1" applyAlignment="1">
      <alignment horizontal="center" vertical="center"/>
      <protection/>
    </xf>
    <xf numFmtId="0" fontId="0" fillId="0" borderId="13" xfId="453" applyFont="1" applyFill="1" applyBorder="1" applyAlignment="1">
      <alignment horizontal="center" vertical="center"/>
      <protection/>
    </xf>
    <xf numFmtId="0" fontId="0" fillId="0" borderId="13" xfId="453" applyFont="1" applyFill="1" applyBorder="1" applyAlignment="1">
      <alignment horizontal="center" vertical="center" wrapText="1"/>
      <protection/>
    </xf>
    <xf numFmtId="0" fontId="0" fillId="0" borderId="0" xfId="453" applyFont="1" applyBorder="1" applyAlignment="1">
      <alignment horizontal="center" vertical="center" wrapText="1"/>
      <protection/>
    </xf>
    <xf numFmtId="0" fontId="38" fillId="0" borderId="0" xfId="453" applyFont="1" applyBorder="1" applyAlignment="1">
      <alignment horizontal="center" vertical="center" wrapText="1"/>
      <protection/>
    </xf>
    <xf numFmtId="0" fontId="8" fillId="0" borderId="0" xfId="453" applyFont="1" applyBorder="1" applyAlignment="1">
      <alignment horizontal="center" vertical="center" wrapText="1"/>
      <protection/>
    </xf>
    <xf numFmtId="0" fontId="60" fillId="0" borderId="0" xfId="453" applyFont="1" applyBorder="1" applyAlignment="1">
      <alignment horizontal="center" vertical="center"/>
      <protection/>
    </xf>
    <xf numFmtId="0" fontId="38" fillId="0" borderId="0" xfId="453" applyFont="1" applyFill="1" applyBorder="1" applyAlignment="1">
      <alignment horizontal="center" vertical="center" wrapText="1"/>
      <protection/>
    </xf>
    <xf numFmtId="0" fontId="33" fillId="0" borderId="0" xfId="453" applyFont="1" applyFill="1" applyBorder="1" applyAlignment="1">
      <alignment horizontal="center" vertical="center"/>
      <protection/>
    </xf>
    <xf numFmtId="0" fontId="0" fillId="0" borderId="0" xfId="453" applyFont="1" applyFill="1" applyBorder="1" applyAlignment="1">
      <alignment horizontal="center" vertical="center"/>
      <protection/>
    </xf>
    <xf numFmtId="0" fontId="60" fillId="0" borderId="0" xfId="453" applyFont="1" applyBorder="1" applyAlignment="1">
      <alignment horizontal="center" vertical="center" wrapText="1"/>
      <protection/>
    </xf>
    <xf numFmtId="0" fontId="38" fillId="0" borderId="0" xfId="453" applyFont="1" applyBorder="1" applyAlignment="1">
      <alignment horizontal="center" vertical="center"/>
      <protection/>
    </xf>
    <xf numFmtId="0" fontId="0" fillId="0" borderId="0" xfId="453" applyFont="1" applyFill="1" applyBorder="1" applyAlignment="1">
      <alignment horizontal="left" vertical="center"/>
      <protection/>
    </xf>
    <xf numFmtId="0" fontId="38" fillId="0" borderId="0" xfId="453" applyFont="1" applyAlignment="1">
      <alignment horizontal="center" vertical="center"/>
      <protection/>
    </xf>
    <xf numFmtId="0" fontId="0" fillId="0" borderId="0" xfId="453" applyFont="1" applyFill="1" applyAlignment="1">
      <alignment horizontal="left" vertical="center"/>
      <protection/>
    </xf>
    <xf numFmtId="14" fontId="38" fillId="0" borderId="12" xfId="453" applyNumberFormat="1" applyFont="1" applyFill="1" applyBorder="1" applyAlignment="1">
      <alignment horizontal="center" vertical="center"/>
      <protection/>
    </xf>
    <xf numFmtId="14" fontId="0" fillId="0" borderId="12" xfId="453" applyNumberFormat="1" applyFont="1" applyFill="1" applyBorder="1" applyAlignment="1">
      <alignment horizontal="center" vertical="center"/>
      <protection/>
    </xf>
    <xf numFmtId="14" fontId="38" fillId="0" borderId="12" xfId="453" applyNumberFormat="1" applyFont="1" applyFill="1" applyBorder="1" applyAlignment="1">
      <alignment horizontal="center"/>
      <protection/>
    </xf>
    <xf numFmtId="49" fontId="38" fillId="0" borderId="0" xfId="453" applyNumberFormat="1" applyFont="1" applyFill="1" applyBorder="1" applyAlignment="1">
      <alignment horizontal="center" vertical="center"/>
      <protection/>
    </xf>
    <xf numFmtId="14" fontId="38" fillId="0" borderId="0" xfId="453" applyNumberFormat="1" applyFont="1" applyFill="1" applyBorder="1" applyAlignment="1">
      <alignment horizontal="center" vertical="center"/>
      <protection/>
    </xf>
    <xf numFmtId="0" fontId="27" fillId="0" borderId="0" xfId="504" applyFont="1" applyFill="1" applyBorder="1" applyAlignment="1">
      <alignment horizontal="left"/>
      <protection/>
    </xf>
    <xf numFmtId="0" fontId="22" fillId="0" borderId="0" xfId="504" applyFont="1" applyFill="1">
      <alignment/>
      <protection/>
    </xf>
    <xf numFmtId="0" fontId="23" fillId="0" borderId="0" xfId="504" applyFont="1" applyFill="1" applyBorder="1" applyAlignment="1">
      <alignment horizontal="left"/>
      <protection/>
    </xf>
    <xf numFmtId="0" fontId="18" fillId="0" borderId="0" xfId="504" applyFont="1" applyFill="1" applyBorder="1" applyAlignment="1">
      <alignment horizontal="left"/>
      <protection/>
    </xf>
    <xf numFmtId="0" fontId="42" fillId="27" borderId="0" xfId="504" applyFont="1" applyFill="1" applyBorder="1" applyAlignment="1">
      <alignment horizontal="left"/>
      <protection/>
    </xf>
    <xf numFmtId="0" fontId="18" fillId="27" borderId="0" xfId="504" applyFont="1" applyFill="1" applyBorder="1" applyAlignment="1">
      <alignment horizontal="left"/>
      <protection/>
    </xf>
    <xf numFmtId="0" fontId="18" fillId="0" borderId="14" xfId="504" applyFont="1" applyFill="1" applyBorder="1" applyAlignment="1">
      <alignment horizontal="center" vertical="center"/>
      <protection/>
    </xf>
    <xf numFmtId="0" fontId="18" fillId="0" borderId="16" xfId="504" applyFont="1" applyFill="1" applyBorder="1" applyAlignment="1">
      <alignment horizontal="center" vertical="center" wrapText="1"/>
      <protection/>
    </xf>
    <xf numFmtId="4" fontId="18" fillId="0" borderId="21" xfId="504" applyNumberFormat="1" applyFont="1" applyFill="1" applyBorder="1" applyAlignment="1">
      <alignment horizontal="center" vertical="center" wrapText="1"/>
      <protection/>
    </xf>
    <xf numFmtId="0" fontId="22" fillId="0" borderId="0" xfId="504" applyFont="1" applyFill="1" applyAlignment="1">
      <alignment horizontal="center" vertical="center"/>
      <protection/>
    </xf>
    <xf numFmtId="0" fontId="18" fillId="0" borderId="41" xfId="504" applyFont="1" applyFill="1" applyBorder="1" applyAlignment="1">
      <alignment horizontal="center"/>
      <protection/>
    </xf>
    <xf numFmtId="0" fontId="22" fillId="0" borderId="12" xfId="504" applyFont="1" applyFill="1" applyBorder="1" applyAlignment="1">
      <alignment horizontal="left"/>
      <protection/>
    </xf>
    <xf numFmtId="14" fontId="22" fillId="0" borderId="12" xfId="504" applyNumberFormat="1" applyFont="1" applyFill="1" applyBorder="1" applyAlignment="1">
      <alignment horizontal="left"/>
      <protection/>
    </xf>
    <xf numFmtId="0" fontId="22" fillId="0" borderId="12" xfId="504" applyFont="1" applyFill="1" applyBorder="1" applyAlignment="1">
      <alignment horizontal="center"/>
      <protection/>
    </xf>
    <xf numFmtId="0" fontId="22" fillId="25" borderId="12" xfId="504" applyFont="1" applyFill="1" applyBorder="1" applyAlignment="1">
      <alignment horizontal="center"/>
      <protection/>
    </xf>
    <xf numFmtId="4" fontId="22" fillId="0" borderId="42" xfId="504" applyNumberFormat="1" applyFont="1" applyFill="1" applyBorder="1" applyAlignment="1">
      <alignment horizontal="center"/>
      <protection/>
    </xf>
    <xf numFmtId="0" fontId="22" fillId="0" borderId="12" xfId="504" applyFont="1" applyFill="1" applyBorder="1" applyAlignment="1">
      <alignment vertical="center"/>
      <protection/>
    </xf>
    <xf numFmtId="14" fontId="22" fillId="0" borderId="12" xfId="504" applyNumberFormat="1" applyFont="1" applyFill="1" applyBorder="1" applyAlignment="1">
      <alignment horizontal="left" vertical="center"/>
      <protection/>
    </xf>
    <xf numFmtId="0" fontId="22" fillId="0" borderId="12" xfId="504" applyFont="1" applyFill="1" applyBorder="1">
      <alignment/>
      <protection/>
    </xf>
    <xf numFmtId="0" fontId="18" fillId="0" borderId="17" xfId="504" applyFont="1" applyFill="1" applyBorder="1" applyAlignment="1">
      <alignment horizontal="center"/>
      <protection/>
    </xf>
    <xf numFmtId="0" fontId="22" fillId="0" borderId="18" xfId="504" applyFont="1" applyFill="1" applyBorder="1" applyAlignment="1">
      <alignment vertical="center"/>
      <protection/>
    </xf>
    <xf numFmtId="14" fontId="22" fillId="0" borderId="18" xfId="504" applyNumberFormat="1" applyFont="1" applyFill="1" applyBorder="1" applyAlignment="1">
      <alignment horizontal="left" vertical="center"/>
      <protection/>
    </xf>
    <xf numFmtId="0" fontId="22" fillId="0" borderId="18" xfId="504" applyFont="1" applyFill="1" applyBorder="1" applyAlignment="1">
      <alignment horizontal="center"/>
      <protection/>
    </xf>
    <xf numFmtId="0" fontId="22" fillId="0" borderId="18" xfId="504" applyFont="1" applyFill="1" applyBorder="1" applyAlignment="1">
      <alignment horizontal="left"/>
      <protection/>
    </xf>
    <xf numFmtId="0" fontId="22" fillId="25" borderId="18" xfId="504" applyFont="1" applyFill="1" applyBorder="1" applyAlignment="1">
      <alignment horizontal="center"/>
      <protection/>
    </xf>
    <xf numFmtId="4" fontId="22" fillId="0" borderId="22" xfId="504" applyNumberFormat="1" applyFont="1" applyFill="1" applyBorder="1" applyAlignment="1">
      <alignment horizontal="center"/>
      <protection/>
    </xf>
    <xf numFmtId="0" fontId="18" fillId="0" borderId="15" xfId="504" applyFont="1" applyFill="1" applyBorder="1" applyAlignment="1">
      <alignment horizontal="center"/>
      <protection/>
    </xf>
    <xf numFmtId="0" fontId="22" fillId="0" borderId="15" xfId="504" applyFont="1" applyFill="1" applyBorder="1" applyAlignment="1">
      <alignment horizontal="left"/>
      <protection/>
    </xf>
    <xf numFmtId="14" fontId="22" fillId="0" borderId="15" xfId="504" applyNumberFormat="1" applyFont="1" applyFill="1" applyBorder="1" applyAlignment="1">
      <alignment horizontal="left"/>
      <protection/>
    </xf>
    <xf numFmtId="0" fontId="22" fillId="0" borderId="15" xfId="504" applyFont="1" applyFill="1" applyBorder="1" applyAlignment="1">
      <alignment horizontal="center"/>
      <protection/>
    </xf>
    <xf numFmtId="4" fontId="22" fillId="0" borderId="15" xfId="504" applyNumberFormat="1" applyFont="1" applyFill="1" applyBorder="1" applyAlignment="1">
      <alignment horizontal="center"/>
      <protection/>
    </xf>
    <xf numFmtId="0" fontId="18" fillId="0" borderId="0" xfId="504" applyFont="1" applyFill="1" applyBorder="1" applyAlignment="1">
      <alignment horizontal="center"/>
      <protection/>
    </xf>
    <xf numFmtId="0" fontId="22" fillId="0" borderId="0" xfId="504" applyFont="1" applyFill="1" applyBorder="1" applyAlignment="1">
      <alignment horizontal="left"/>
      <protection/>
    </xf>
    <xf numFmtId="0" fontId="22" fillId="0" borderId="0" xfId="504" applyFont="1" applyFill="1" applyBorder="1" applyAlignment="1">
      <alignment horizontal="center"/>
      <protection/>
    </xf>
    <xf numFmtId="0" fontId="71" fillId="0" borderId="11" xfId="504" applyFont="1" applyFill="1" applyBorder="1" applyAlignment="1">
      <alignment horizontal="left"/>
      <protection/>
    </xf>
    <xf numFmtId="0" fontId="58" fillId="0" borderId="11" xfId="504" applyFont="1" applyFill="1" applyBorder="1" applyAlignment="1">
      <alignment horizontal="left"/>
      <protection/>
    </xf>
    <xf numFmtId="0" fontId="18" fillId="0" borderId="15" xfId="504" applyFont="1" applyFill="1" applyBorder="1" applyAlignment="1">
      <alignment horizontal="center" vertical="center"/>
      <protection/>
    </xf>
    <xf numFmtId="0" fontId="18" fillId="0" borderId="15" xfId="504" applyFont="1" applyFill="1" applyBorder="1" applyAlignment="1">
      <alignment horizontal="left" vertical="center" wrapText="1"/>
      <protection/>
    </xf>
    <xf numFmtId="0" fontId="18" fillId="0" borderId="15" xfId="504" applyFont="1" applyFill="1" applyBorder="1" applyAlignment="1">
      <alignment horizontal="center" vertical="center" wrapText="1"/>
      <protection/>
    </xf>
    <xf numFmtId="4" fontId="18" fillId="0" borderId="15" xfId="504" applyNumberFormat="1" applyFont="1" applyFill="1" applyBorder="1" applyAlignment="1">
      <alignment horizontal="center" vertical="center" wrapText="1"/>
      <protection/>
    </xf>
    <xf numFmtId="0" fontId="18" fillId="0" borderId="12" xfId="504" applyFont="1" applyFill="1" applyBorder="1" applyAlignment="1">
      <alignment horizontal="center"/>
      <protection/>
    </xf>
    <xf numFmtId="4" fontId="22" fillId="0" borderId="12" xfId="504" applyNumberFormat="1" applyFont="1" applyFill="1" applyBorder="1" applyAlignment="1">
      <alignment horizontal="center"/>
      <protection/>
    </xf>
    <xf numFmtId="0" fontId="22" fillId="0" borderId="0" xfId="504" applyFont="1" applyFill="1" applyBorder="1">
      <alignment/>
      <protection/>
    </xf>
    <xf numFmtId="1" fontId="22" fillId="0" borderId="0" xfId="504" applyNumberFormat="1" applyFont="1" applyFill="1" applyAlignment="1">
      <alignment horizontal="center"/>
      <protection/>
    </xf>
    <xf numFmtId="0" fontId="71" fillId="0" borderId="0" xfId="504" applyFont="1" applyFill="1" applyBorder="1" applyAlignment="1">
      <alignment horizontal="left"/>
      <protection/>
    </xf>
    <xf numFmtId="0" fontId="72" fillId="0" borderId="0" xfId="504" applyFont="1" applyFill="1" applyBorder="1" applyAlignment="1">
      <alignment horizontal="left"/>
      <protection/>
    </xf>
    <xf numFmtId="0" fontId="18" fillId="0" borderId="16" xfId="504" applyFont="1" applyFill="1" applyBorder="1" applyAlignment="1">
      <alignment horizontal="left" vertical="center" wrapText="1"/>
      <protection/>
    </xf>
    <xf numFmtId="0" fontId="22" fillId="0" borderId="12" xfId="504" applyFont="1" applyFill="1" applyBorder="1" applyAlignment="1">
      <alignment horizontal="center" vertical="center" wrapText="1"/>
      <protection/>
    </xf>
    <xf numFmtId="2" fontId="22" fillId="0" borderId="42" xfId="504" applyNumberFormat="1" applyFont="1" applyFill="1" applyBorder="1" applyAlignment="1">
      <alignment horizontal="center" vertical="center"/>
      <protection/>
    </xf>
    <xf numFmtId="0" fontId="22" fillId="0" borderId="13" xfId="504" applyFont="1" applyFill="1" applyBorder="1" applyAlignment="1">
      <alignment vertical="center"/>
      <protection/>
    </xf>
    <xf numFmtId="14" fontId="22" fillId="0" borderId="13" xfId="504" applyNumberFormat="1" applyFont="1" applyFill="1" applyBorder="1" applyAlignment="1">
      <alignment horizontal="left" vertical="center"/>
      <protection/>
    </xf>
    <xf numFmtId="0" fontId="22" fillId="0" borderId="13" xfId="504" applyFont="1" applyFill="1" applyBorder="1" applyAlignment="1">
      <alignment horizontal="center"/>
      <protection/>
    </xf>
    <xf numFmtId="0" fontId="22" fillId="0" borderId="13" xfId="504" applyFont="1" applyFill="1" applyBorder="1" applyAlignment="1">
      <alignment horizontal="left"/>
      <protection/>
    </xf>
    <xf numFmtId="0" fontId="22" fillId="0" borderId="18" xfId="504" applyFont="1" applyFill="1" applyBorder="1" applyAlignment="1">
      <alignment horizontal="center" vertical="center" wrapText="1"/>
      <protection/>
    </xf>
    <xf numFmtId="2" fontId="22" fillId="0" borderId="22" xfId="504" applyNumberFormat="1" applyFont="1" applyFill="1" applyBorder="1" applyAlignment="1">
      <alignment horizontal="center" vertical="center"/>
      <protection/>
    </xf>
    <xf numFmtId="0" fontId="22" fillId="0" borderId="25" xfId="504" applyFont="1" applyFill="1" applyBorder="1" applyAlignment="1">
      <alignment horizontal="center" vertical="center" wrapText="1"/>
      <protection/>
    </xf>
    <xf numFmtId="2" fontId="22" fillId="0" borderId="60" xfId="504" applyNumberFormat="1" applyFont="1" applyFill="1" applyBorder="1" applyAlignment="1">
      <alignment horizontal="center" vertical="center"/>
      <protection/>
    </xf>
    <xf numFmtId="1" fontId="22" fillId="0" borderId="0" xfId="504" applyNumberFormat="1" applyFont="1" applyFill="1" applyBorder="1" applyAlignment="1">
      <alignment horizontal="center"/>
      <protection/>
    </xf>
    <xf numFmtId="0" fontId="58" fillId="0" borderId="0" xfId="504" applyFont="1" applyFill="1" applyBorder="1" applyAlignment="1">
      <alignment horizontal="left"/>
      <protection/>
    </xf>
    <xf numFmtId="0" fontId="18" fillId="0" borderId="12" xfId="504" applyFont="1" applyFill="1" applyBorder="1" applyAlignment="1">
      <alignment horizontal="center" vertical="center"/>
      <protection/>
    </xf>
    <xf numFmtId="0" fontId="18" fillId="0" borderId="12" xfId="504" applyFont="1" applyFill="1" applyBorder="1" applyAlignment="1">
      <alignment horizontal="left" vertical="center" wrapText="1"/>
      <protection/>
    </xf>
    <xf numFmtId="0" fontId="18" fillId="0" borderId="12" xfId="504" applyFont="1" applyFill="1" applyBorder="1" applyAlignment="1">
      <alignment horizontal="center" vertical="center" wrapText="1"/>
      <protection/>
    </xf>
    <xf numFmtId="4" fontId="18" fillId="0" borderId="12" xfId="504" applyNumberFormat="1" applyFont="1" applyFill="1" applyBorder="1" applyAlignment="1">
      <alignment horizontal="center" vertical="center" wrapText="1"/>
      <protection/>
    </xf>
    <xf numFmtId="0" fontId="22" fillId="0" borderId="0" xfId="504" applyFont="1" applyFill="1" applyAlignment="1">
      <alignment/>
      <protection/>
    </xf>
    <xf numFmtId="0" fontId="22" fillId="27" borderId="0" xfId="504" applyFont="1" applyFill="1" applyBorder="1" applyAlignment="1">
      <alignment horizontal="left"/>
      <protection/>
    </xf>
    <xf numFmtId="14" fontId="22" fillId="0" borderId="0" xfId="504" applyNumberFormat="1" applyFont="1" applyFill="1" applyBorder="1" applyAlignment="1">
      <alignment horizontal="left"/>
      <protection/>
    </xf>
    <xf numFmtId="4" fontId="22" fillId="0" borderId="0" xfId="504" applyNumberFormat="1" applyFont="1" applyFill="1" applyBorder="1" applyAlignment="1">
      <alignment horizontal="center"/>
      <protection/>
    </xf>
    <xf numFmtId="0" fontId="73" fillId="0" borderId="0" xfId="504" applyFont="1" applyFill="1" applyBorder="1" applyAlignment="1">
      <alignment horizontal="left"/>
      <protection/>
    </xf>
    <xf numFmtId="0" fontId="56" fillId="0" borderId="0" xfId="504" applyFont="1" applyFill="1" applyBorder="1" applyAlignment="1">
      <alignment horizontal="left"/>
      <protection/>
    </xf>
    <xf numFmtId="0" fontId="74" fillId="0" borderId="0" xfId="504" applyFont="1" applyFill="1">
      <alignment/>
      <protection/>
    </xf>
    <xf numFmtId="0" fontId="22" fillId="0" borderId="24" xfId="504" applyFont="1" applyFill="1" applyBorder="1" applyAlignment="1">
      <alignment horizontal="left"/>
      <protection/>
    </xf>
    <xf numFmtId="0" fontId="22" fillId="0" borderId="15" xfId="504" applyFont="1" applyFill="1" applyBorder="1">
      <alignment/>
      <protection/>
    </xf>
    <xf numFmtId="0" fontId="75" fillId="25" borderId="12" xfId="504" applyFont="1" applyFill="1" applyBorder="1" applyAlignment="1">
      <alignment horizontal="center"/>
      <protection/>
    </xf>
    <xf numFmtId="3" fontId="22" fillId="0" borderId="12" xfId="504" applyNumberFormat="1" applyFont="1" applyFill="1" applyBorder="1" applyAlignment="1">
      <alignment horizontal="center"/>
      <protection/>
    </xf>
    <xf numFmtId="0" fontId="75" fillId="0" borderId="18" xfId="504" applyFont="1" applyFill="1" applyBorder="1" applyAlignment="1">
      <alignment horizontal="left"/>
      <protection/>
    </xf>
    <xf numFmtId="14" fontId="22" fillId="0" borderId="18" xfId="504" applyNumberFormat="1" applyFont="1" applyFill="1" applyBorder="1" applyAlignment="1">
      <alignment horizontal="left"/>
      <protection/>
    </xf>
    <xf numFmtId="0" fontId="22" fillId="0" borderId="18" xfId="504" applyFont="1" applyFill="1" applyBorder="1">
      <alignment/>
      <protection/>
    </xf>
    <xf numFmtId="3" fontId="22" fillId="0" borderId="18" xfId="504" applyNumberFormat="1" applyFont="1" applyFill="1" applyBorder="1" applyAlignment="1">
      <alignment horizontal="center"/>
      <protection/>
    </xf>
    <xf numFmtId="3" fontId="22" fillId="0" borderId="15" xfId="504" applyNumberFormat="1" applyFont="1" applyFill="1" applyBorder="1" applyAlignment="1">
      <alignment horizontal="center"/>
      <protection/>
    </xf>
    <xf numFmtId="0" fontId="22" fillId="0" borderId="0" xfId="504" applyFont="1" applyFill="1" applyAlignment="1">
      <alignment vertical="center"/>
      <protection/>
    </xf>
    <xf numFmtId="1" fontId="22" fillId="0" borderId="12" xfId="504" applyNumberFormat="1" applyFont="1" applyFill="1" applyBorder="1" applyAlignment="1">
      <alignment horizontal="center"/>
      <protection/>
    </xf>
    <xf numFmtId="0" fontId="18" fillId="0" borderId="41" xfId="504" applyFont="1" applyFill="1" applyBorder="1" applyAlignment="1">
      <alignment horizontal="center" vertical="center"/>
      <protection/>
    </xf>
    <xf numFmtId="0" fontId="22" fillId="25" borderId="15" xfId="504" applyFont="1" applyFill="1" applyBorder="1" applyAlignment="1">
      <alignment horizontal="center" vertical="center" wrapText="1"/>
      <protection/>
    </xf>
    <xf numFmtId="0" fontId="58" fillId="0" borderId="0" xfId="504" applyFont="1" applyFill="1">
      <alignment/>
      <protection/>
    </xf>
    <xf numFmtId="0" fontId="18" fillId="0" borderId="17" xfId="504" applyFont="1" applyFill="1" applyBorder="1" applyAlignment="1">
      <alignment horizontal="center" vertical="center"/>
      <protection/>
    </xf>
    <xf numFmtId="0" fontId="22" fillId="25" borderId="25" xfId="504" applyFont="1" applyFill="1" applyBorder="1" applyAlignment="1">
      <alignment horizontal="center" vertical="center" wrapText="1"/>
      <protection/>
    </xf>
    <xf numFmtId="0" fontId="18" fillId="0" borderId="46" xfId="504" applyFont="1" applyFill="1" applyBorder="1" applyAlignment="1">
      <alignment horizontal="center"/>
      <protection/>
    </xf>
    <xf numFmtId="0" fontId="22" fillId="0" borderId="25" xfId="504" applyFont="1" applyFill="1" applyBorder="1" applyAlignment="1">
      <alignment horizontal="left" vertical="center" wrapText="1"/>
      <protection/>
    </xf>
    <xf numFmtId="14" fontId="22" fillId="0" borderId="25" xfId="504" applyNumberFormat="1" applyFont="1" applyFill="1" applyBorder="1" applyAlignment="1">
      <alignment horizontal="left" vertical="center" wrapText="1"/>
      <protection/>
    </xf>
    <xf numFmtId="0" fontId="27" fillId="0" borderId="0" xfId="504" applyFont="1" applyFill="1" applyBorder="1" applyAlignment="1">
      <alignment horizontal="center"/>
      <protection/>
    </xf>
    <xf numFmtId="0" fontId="58" fillId="0" borderId="0" xfId="504" applyFont="1" applyFill="1" applyBorder="1" applyAlignment="1">
      <alignment horizontal="center"/>
      <protection/>
    </xf>
    <xf numFmtId="0" fontId="18" fillId="0" borderId="0" xfId="504" applyFont="1" applyFill="1" applyBorder="1" applyAlignment="1">
      <alignment horizontal="center" vertical="center" wrapText="1"/>
      <protection/>
    </xf>
    <xf numFmtId="49" fontId="18" fillId="0" borderId="0" xfId="504" applyNumberFormat="1" applyFont="1" applyFill="1" applyBorder="1" applyAlignment="1">
      <alignment horizontal="center"/>
      <protection/>
    </xf>
    <xf numFmtId="49" fontId="58" fillId="0" borderId="0" xfId="504" applyNumberFormat="1" applyFont="1" applyFill="1" applyBorder="1" applyAlignment="1">
      <alignment horizontal="center"/>
      <protection/>
    </xf>
    <xf numFmtId="0" fontId="22" fillId="27" borderId="12" xfId="504" applyFont="1" applyFill="1" applyBorder="1" applyAlignment="1">
      <alignment vertical="center"/>
      <protection/>
    </xf>
    <xf numFmtId="0" fontId="18" fillId="27" borderId="12" xfId="504" applyFont="1" applyFill="1" applyBorder="1" applyAlignment="1">
      <alignment horizontal="center" vertical="center"/>
      <protection/>
    </xf>
    <xf numFmtId="1" fontId="22" fillId="27" borderId="12" xfId="504" applyNumberFormat="1" applyFont="1" applyFill="1" applyBorder="1" applyAlignment="1">
      <alignment horizontal="center" vertical="center"/>
      <protection/>
    </xf>
    <xf numFmtId="1" fontId="18" fillId="27" borderId="12" xfId="504" applyNumberFormat="1" applyFont="1" applyFill="1" applyBorder="1" applyAlignment="1">
      <alignment horizontal="center" vertical="center"/>
      <protection/>
    </xf>
    <xf numFmtId="0" fontId="58" fillId="0" borderId="11" xfId="504" applyFont="1" applyFill="1" applyBorder="1" applyAlignment="1">
      <alignment vertical="center"/>
      <protection/>
    </xf>
    <xf numFmtId="0" fontId="22" fillId="0" borderId="12" xfId="504" applyFont="1" applyFill="1" applyBorder="1" applyAlignment="1">
      <alignment horizontal="center" vertical="center"/>
      <protection/>
    </xf>
    <xf numFmtId="0" fontId="58" fillId="0" borderId="38" xfId="504" applyFont="1" applyFill="1" applyBorder="1" applyAlignment="1">
      <alignment horizontal="left"/>
      <protection/>
    </xf>
    <xf numFmtId="0" fontId="18" fillId="0" borderId="0" xfId="504" applyFont="1" applyFill="1" applyBorder="1" applyAlignment="1">
      <alignment horizontal="center" vertical="center"/>
      <protection/>
    </xf>
    <xf numFmtId="0" fontId="43" fillId="0" borderId="0" xfId="504" applyFont="1" applyFill="1" applyBorder="1" applyAlignment="1">
      <alignment vertical="center"/>
      <protection/>
    </xf>
    <xf numFmtId="0" fontId="43" fillId="0" borderId="0" xfId="504" applyFont="1" applyFill="1" applyBorder="1" applyAlignment="1">
      <alignment horizontal="center" vertical="center"/>
      <protection/>
    </xf>
    <xf numFmtId="14" fontId="27" fillId="0" borderId="0" xfId="504" applyNumberFormat="1" applyFont="1" applyFill="1" applyBorder="1" applyAlignment="1">
      <alignment horizontal="left"/>
      <protection/>
    </xf>
    <xf numFmtId="0" fontId="22" fillId="0" borderId="53" xfId="504" applyFont="1" applyFill="1" applyBorder="1" applyAlignment="1">
      <alignment horizontal="left"/>
      <protection/>
    </xf>
    <xf numFmtId="0" fontId="22" fillId="0" borderId="31" xfId="504" applyFont="1" applyFill="1" applyBorder="1" applyAlignment="1">
      <alignment horizontal="center"/>
      <protection/>
    </xf>
    <xf numFmtId="0" fontId="22" fillId="27" borderId="12" xfId="504" applyFont="1" applyFill="1" applyBorder="1" applyAlignment="1">
      <alignment horizontal="center" vertical="center"/>
      <protection/>
    </xf>
    <xf numFmtId="0" fontId="27" fillId="27" borderId="12" xfId="504" applyFont="1" applyFill="1" applyBorder="1" applyAlignment="1">
      <alignment horizontal="center"/>
      <protection/>
    </xf>
    <xf numFmtId="0" fontId="22" fillId="27" borderId="0" xfId="504" applyFont="1" applyFill="1" applyBorder="1" applyAlignment="1">
      <alignment horizontal="center"/>
      <protection/>
    </xf>
    <xf numFmtId="0" fontId="22" fillId="27" borderId="12" xfId="504" applyFont="1" applyFill="1" applyBorder="1" applyAlignment="1">
      <alignment horizontal="center"/>
      <protection/>
    </xf>
    <xf numFmtId="0" fontId="75" fillId="0" borderId="0" xfId="504" applyFont="1" applyFill="1" applyBorder="1" applyAlignment="1">
      <alignment horizontal="center"/>
      <protection/>
    </xf>
    <xf numFmtId="0" fontId="43" fillId="0" borderId="0" xfId="504" applyFont="1" applyFill="1" applyBorder="1">
      <alignment/>
      <protection/>
    </xf>
    <xf numFmtId="0" fontId="18" fillId="25" borderId="12" xfId="504" applyFont="1" applyFill="1" applyBorder="1" applyAlignment="1">
      <alignment horizontal="center" vertical="center"/>
      <protection/>
    </xf>
    <xf numFmtId="0" fontId="22" fillId="25" borderId="12" xfId="504" applyFont="1" applyFill="1" applyBorder="1" applyAlignment="1">
      <alignment horizontal="center" vertical="center"/>
      <protection/>
    </xf>
    <xf numFmtId="0" fontId="27" fillId="25" borderId="12" xfId="504" applyFont="1" applyFill="1" applyBorder="1" applyAlignment="1">
      <alignment horizontal="center"/>
      <protection/>
    </xf>
    <xf numFmtId="0" fontId="22" fillId="25" borderId="0" xfId="504" applyFont="1" applyFill="1" applyBorder="1" applyAlignment="1">
      <alignment horizontal="center"/>
      <protection/>
    </xf>
    <xf numFmtId="0" fontId="18" fillId="25" borderId="12" xfId="504" applyFont="1" applyFill="1" applyBorder="1" applyAlignment="1">
      <alignment horizontal="center"/>
      <protection/>
    </xf>
    <xf numFmtId="1" fontId="18" fillId="25" borderId="12" xfId="504" applyNumberFormat="1" applyFont="1" applyFill="1" applyBorder="1" applyAlignment="1">
      <alignment horizontal="center"/>
      <protection/>
    </xf>
    <xf numFmtId="0" fontId="58" fillId="0" borderId="30" xfId="504" applyFont="1" applyFill="1" applyBorder="1" applyAlignment="1">
      <alignment horizontal="left"/>
      <protection/>
    </xf>
    <xf numFmtId="1" fontId="22" fillId="27" borderId="12" xfId="504" applyNumberFormat="1" applyFont="1" applyFill="1" applyBorder="1" applyAlignment="1">
      <alignment horizontal="center"/>
      <protection/>
    </xf>
    <xf numFmtId="0" fontId="25" fillId="0" borderId="0" xfId="504" applyFont="1" applyFill="1" applyBorder="1" applyAlignment="1">
      <alignment horizontal="center" vertical="center" wrapText="1"/>
      <protection/>
    </xf>
    <xf numFmtId="0" fontId="22" fillId="0" borderId="0" xfId="504" applyFont="1" applyFill="1" applyBorder="1" applyAlignment="1">
      <alignment vertical="center"/>
      <protection/>
    </xf>
    <xf numFmtId="14" fontId="18" fillId="0" borderId="0" xfId="504" applyNumberFormat="1" applyFont="1" applyFill="1" applyBorder="1" applyAlignment="1">
      <alignment horizontal="center"/>
      <protection/>
    </xf>
    <xf numFmtId="0" fontId="75" fillId="0" borderId="0" xfId="504" applyFont="1" applyFill="1">
      <alignment/>
      <protection/>
    </xf>
    <xf numFmtId="0" fontId="21" fillId="0" borderId="0" xfId="504" applyFont="1" applyFill="1" applyBorder="1" applyAlignment="1">
      <alignment horizontal="center"/>
      <protection/>
    </xf>
    <xf numFmtId="0" fontId="18" fillId="0" borderId="0" xfId="504" applyFont="1" applyFill="1" applyAlignment="1">
      <alignment horizontal="center"/>
      <protection/>
    </xf>
    <xf numFmtId="0" fontId="58" fillId="0" borderId="0" xfId="504" applyFont="1" applyFill="1" applyAlignment="1">
      <alignment horizontal="center"/>
      <protection/>
    </xf>
    <xf numFmtId="1" fontId="18" fillId="25" borderId="11" xfId="504" applyNumberFormat="1" applyFont="1" applyFill="1" applyBorder="1" applyAlignment="1">
      <alignment horizontal="center" vertical="center"/>
      <protection/>
    </xf>
    <xf numFmtId="0" fontId="58" fillId="25" borderId="11" xfId="504" applyFont="1" applyFill="1" applyBorder="1" applyAlignment="1">
      <alignment vertical="center"/>
      <protection/>
    </xf>
    <xf numFmtId="0" fontId="22" fillId="25" borderId="11" xfId="504" applyFont="1" applyFill="1" applyBorder="1" applyAlignment="1">
      <alignment horizontal="center"/>
      <protection/>
    </xf>
    <xf numFmtId="0" fontId="22" fillId="27" borderId="12" xfId="504" applyFont="1" applyFill="1" applyBorder="1" applyAlignment="1">
      <alignment horizontal="left"/>
      <protection/>
    </xf>
    <xf numFmtId="1" fontId="22" fillId="0" borderId="12" xfId="504" applyNumberFormat="1" applyFont="1" applyFill="1" applyBorder="1" applyAlignment="1">
      <alignment horizontal="center" vertical="center"/>
      <protection/>
    </xf>
    <xf numFmtId="1" fontId="58" fillId="0" borderId="40" xfId="504" applyNumberFormat="1" applyFont="1" applyFill="1" applyBorder="1" applyAlignment="1">
      <alignment horizontal="center"/>
      <protection/>
    </xf>
    <xf numFmtId="0" fontId="27" fillId="0" borderId="12" xfId="504" applyFont="1" applyFill="1" applyBorder="1" applyAlignment="1">
      <alignment horizontal="center"/>
      <protection/>
    </xf>
    <xf numFmtId="0" fontId="58" fillId="0" borderId="61" xfId="504" applyFont="1" applyFill="1" applyBorder="1" applyAlignment="1">
      <alignment horizontal="center"/>
      <protection/>
    </xf>
    <xf numFmtId="0" fontId="22" fillId="27" borderId="12" xfId="504" applyFont="1" applyFill="1" applyBorder="1">
      <alignment/>
      <protection/>
    </xf>
    <xf numFmtId="0" fontId="18" fillId="27" borderId="12" xfId="504" applyFont="1" applyFill="1" applyBorder="1" applyAlignment="1">
      <alignment horizontal="center"/>
      <protection/>
    </xf>
    <xf numFmtId="1" fontId="27" fillId="27" borderId="12" xfId="504" applyNumberFormat="1" applyFont="1" applyFill="1" applyBorder="1" applyAlignment="1">
      <alignment horizontal="center" vertical="center"/>
      <protection/>
    </xf>
    <xf numFmtId="1" fontId="27" fillId="25" borderId="12" xfId="504" applyNumberFormat="1" applyFont="1" applyFill="1" applyBorder="1" applyAlignment="1">
      <alignment horizontal="center"/>
      <protection/>
    </xf>
    <xf numFmtId="0" fontId="58" fillId="25" borderId="38" xfId="504" applyFont="1" applyFill="1" applyBorder="1" applyAlignment="1">
      <alignment horizontal="left"/>
      <protection/>
    </xf>
    <xf numFmtId="0" fontId="43" fillId="25" borderId="0" xfId="504" applyFont="1" applyFill="1" applyBorder="1" applyAlignment="1">
      <alignment vertical="center"/>
      <protection/>
    </xf>
    <xf numFmtId="0" fontId="43" fillId="25" borderId="0" xfId="504" applyFont="1" applyFill="1" applyBorder="1" applyAlignment="1">
      <alignment horizontal="center" vertical="center"/>
      <protection/>
    </xf>
    <xf numFmtId="14" fontId="27" fillId="25" borderId="0" xfId="504" applyNumberFormat="1" applyFont="1" applyFill="1" applyBorder="1" applyAlignment="1">
      <alignment horizontal="left"/>
      <protection/>
    </xf>
    <xf numFmtId="0" fontId="22" fillId="25" borderId="53" xfId="504" applyFont="1" applyFill="1" applyBorder="1" applyAlignment="1">
      <alignment horizontal="left"/>
      <protection/>
    </xf>
    <xf numFmtId="0" fontId="43" fillId="25" borderId="0" xfId="504" applyFont="1" applyFill="1" applyBorder="1">
      <alignment/>
      <protection/>
    </xf>
    <xf numFmtId="0" fontId="18" fillId="25" borderId="0" xfId="504" applyFont="1" applyFill="1" applyBorder="1" applyAlignment="1">
      <alignment horizontal="center"/>
      <protection/>
    </xf>
    <xf numFmtId="0" fontId="58" fillId="25" borderId="30" xfId="504" applyFont="1" applyFill="1" applyBorder="1" applyAlignment="1">
      <alignment horizontal="left"/>
      <protection/>
    </xf>
    <xf numFmtId="1" fontId="43" fillId="27" borderId="12" xfId="504" applyNumberFormat="1" applyFont="1" applyFill="1" applyBorder="1" applyAlignment="1">
      <alignment horizontal="center"/>
      <protection/>
    </xf>
    <xf numFmtId="1" fontId="27" fillId="27" borderId="12" xfId="504" applyNumberFormat="1" applyFont="1" applyFill="1" applyBorder="1" applyAlignment="1">
      <alignment horizontal="center"/>
      <protection/>
    </xf>
    <xf numFmtId="0" fontId="76" fillId="0" borderId="62" xfId="504" applyFont="1" applyFill="1" applyBorder="1" applyAlignment="1">
      <alignment horizontal="left"/>
      <protection/>
    </xf>
    <xf numFmtId="0" fontId="76" fillId="0" borderId="0" xfId="504" applyFont="1" applyFill="1" applyBorder="1" applyAlignment="1">
      <alignment horizontal="left"/>
      <protection/>
    </xf>
    <xf numFmtId="14" fontId="33" fillId="0" borderId="16" xfId="453" applyNumberFormat="1" applyFont="1" applyFill="1" applyBorder="1" applyAlignment="1">
      <alignment horizontal="center" vertical="center"/>
      <protection/>
    </xf>
    <xf numFmtId="1" fontId="33" fillId="0" borderId="16" xfId="453" applyNumberFormat="1" applyFont="1" applyFill="1" applyBorder="1" applyAlignment="1">
      <alignment horizontal="center" vertical="center"/>
      <protection/>
    </xf>
    <xf numFmtId="0" fontId="33" fillId="0" borderId="34" xfId="453" applyFont="1" applyFill="1" applyBorder="1" applyAlignment="1">
      <alignment horizontal="center" vertical="center"/>
      <protection/>
    </xf>
    <xf numFmtId="0" fontId="8" fillId="0" borderId="0" xfId="453" applyFont="1" applyFill="1" applyBorder="1" applyAlignment="1">
      <alignment horizontal="left" vertical="center"/>
      <protection/>
    </xf>
    <xf numFmtId="0" fontId="101" fillId="0" borderId="0" xfId="453" applyFill="1" applyBorder="1" applyAlignment="1">
      <alignment horizontal="left" vertical="center"/>
      <protection/>
    </xf>
    <xf numFmtId="14" fontId="101" fillId="0" borderId="18" xfId="453" applyNumberFormat="1" applyFill="1" applyBorder="1" applyAlignment="1">
      <alignment horizontal="center" vertical="center"/>
      <protection/>
    </xf>
    <xf numFmtId="0" fontId="101" fillId="0" borderId="18" xfId="453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8" fillId="0" borderId="15" xfId="453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/>
    </xf>
    <xf numFmtId="0" fontId="38" fillId="25" borderId="12" xfId="0" applyFont="1" applyFill="1" applyBorder="1" applyAlignment="1">
      <alignment horizontal="left" vertical="center"/>
    </xf>
    <xf numFmtId="0" fontId="32" fillId="25" borderId="18" xfId="0" applyFont="1" applyFill="1" applyBorder="1" applyAlignment="1">
      <alignment wrapText="1"/>
    </xf>
    <xf numFmtId="2" fontId="31" fillId="0" borderId="21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/>
    </xf>
    <xf numFmtId="2" fontId="31" fillId="0" borderId="22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101" fillId="27" borderId="18" xfId="453" applyFill="1" applyBorder="1" applyAlignment="1">
      <alignment horizontal="center" vertical="center"/>
      <protection/>
    </xf>
    <xf numFmtId="14" fontId="33" fillId="27" borderId="16" xfId="453" applyNumberFormat="1" applyFont="1" applyFill="1" applyBorder="1" applyAlignment="1">
      <alignment horizontal="center"/>
      <protection/>
    </xf>
    <xf numFmtId="49" fontId="33" fillId="27" borderId="16" xfId="453" applyNumberFormat="1" applyFont="1" applyFill="1" applyBorder="1" applyAlignment="1">
      <alignment horizontal="center" vertical="center"/>
      <protection/>
    </xf>
    <xf numFmtId="0" fontId="33" fillId="27" borderId="34" xfId="453" applyFont="1" applyFill="1" applyBorder="1" applyAlignment="1">
      <alignment horizontal="center" vertical="center"/>
      <protection/>
    </xf>
    <xf numFmtId="14" fontId="33" fillId="27" borderId="18" xfId="453" applyNumberFormat="1" applyFont="1" applyFill="1" applyBorder="1" applyAlignment="1">
      <alignment horizontal="center" vertical="center"/>
      <protection/>
    </xf>
    <xf numFmtId="0" fontId="8" fillId="27" borderId="37" xfId="453" applyFont="1" applyFill="1" applyBorder="1" applyAlignment="1">
      <alignment horizontal="center" vertical="center"/>
      <protection/>
    </xf>
    <xf numFmtId="14" fontId="33" fillId="27" borderId="16" xfId="453" applyNumberFormat="1" applyFont="1" applyFill="1" applyBorder="1" applyAlignment="1">
      <alignment horizontal="center" vertical="center"/>
      <protection/>
    </xf>
    <xf numFmtId="0" fontId="60" fillId="27" borderId="12" xfId="453" applyFont="1" applyFill="1" applyBorder="1" applyAlignment="1">
      <alignment horizontal="center" vertical="center"/>
      <protection/>
    </xf>
    <xf numFmtId="0" fontId="33" fillId="27" borderId="18" xfId="0" applyFont="1" applyFill="1" applyBorder="1" applyAlignment="1">
      <alignment vertical="center"/>
    </xf>
    <xf numFmtId="0" fontId="32" fillId="27" borderId="16" xfId="0" applyFont="1" applyFill="1" applyBorder="1" applyAlignment="1">
      <alignment wrapText="1"/>
    </xf>
    <xf numFmtId="0" fontId="32" fillId="27" borderId="18" xfId="0" applyFont="1" applyFill="1" applyBorder="1" applyAlignment="1">
      <alignment wrapText="1"/>
    </xf>
    <xf numFmtId="0" fontId="32" fillId="0" borderId="0" xfId="0" applyFont="1" applyAlignment="1">
      <alignment horizontal="left" vertical="center"/>
    </xf>
    <xf numFmtId="0" fontId="33" fillId="0" borderId="26" xfId="0" applyFont="1" applyFill="1" applyBorder="1" applyAlignment="1">
      <alignment/>
    </xf>
    <xf numFmtId="0" fontId="33" fillId="25" borderId="26" xfId="0" applyFont="1" applyFill="1" applyBorder="1" applyAlignment="1">
      <alignment wrapText="1"/>
    </xf>
    <xf numFmtId="0" fontId="44" fillId="0" borderId="12" xfId="498" applyFont="1" applyFill="1" applyBorder="1" applyAlignment="1">
      <alignment horizontal="center"/>
      <protection/>
    </xf>
    <xf numFmtId="0" fontId="8" fillId="31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33" fillId="33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8" fillId="0" borderId="12" xfId="0" applyFont="1" applyFill="1" applyBorder="1" applyAlignment="1">
      <alignment vertical="center"/>
    </xf>
    <xf numFmtId="0" fontId="38" fillId="0" borderId="12" xfId="0" applyFont="1" applyBorder="1" applyAlignment="1">
      <alignment/>
    </xf>
    <xf numFmtId="49" fontId="8" fillId="0" borderId="12" xfId="453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77" fillId="0" borderId="0" xfId="453" applyFont="1" applyFill="1" applyAlignment="1">
      <alignment horizontal="left" vertical="center"/>
      <protection/>
    </xf>
    <xf numFmtId="0" fontId="33" fillId="0" borderId="0" xfId="453" applyFont="1" applyFill="1" applyBorder="1">
      <alignment/>
      <protection/>
    </xf>
    <xf numFmtId="14" fontId="0" fillId="0" borderId="0" xfId="453" applyNumberFormat="1" applyFont="1" applyFill="1" applyBorder="1" applyAlignment="1">
      <alignment horizontal="center"/>
      <protection/>
    </xf>
    <xf numFmtId="14" fontId="0" fillId="0" borderId="0" xfId="453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left" vertical="center"/>
    </xf>
    <xf numFmtId="0" fontId="60" fillId="0" borderId="0" xfId="453" applyFont="1" applyAlignment="1">
      <alignment horizontal="center" vertical="center" wrapText="1"/>
      <protection/>
    </xf>
    <xf numFmtId="0" fontId="26" fillId="0" borderId="0" xfId="504" applyFont="1" applyFill="1" applyAlignment="1">
      <alignment horizontal="center" vertical="center"/>
      <protection/>
    </xf>
    <xf numFmtId="0" fontId="21" fillId="27" borderId="0" xfId="504" applyFont="1" applyFill="1" applyBorder="1" applyAlignment="1">
      <alignment horizontal="left"/>
      <protection/>
    </xf>
    <xf numFmtId="0" fontId="50" fillId="0" borderId="13" xfId="498" applyFont="1" applyFill="1" applyBorder="1" applyAlignment="1">
      <alignment horizontal="center" vertical="center" wrapText="1"/>
      <protection/>
    </xf>
    <xf numFmtId="0" fontId="8" fillId="0" borderId="13" xfId="453" applyFont="1" applyFill="1" applyBorder="1" applyAlignment="1">
      <alignment horizontal="center" vertical="center"/>
      <protection/>
    </xf>
    <xf numFmtId="0" fontId="8" fillId="24" borderId="13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46" fillId="0" borderId="0" xfId="504" applyFont="1" applyFill="1" applyBorder="1" applyAlignment="1">
      <alignment horizontal="left" vertical="center"/>
      <protection/>
    </xf>
    <xf numFmtId="0" fontId="21" fillId="0" borderId="0" xfId="504" applyFont="1" applyFill="1" applyBorder="1" applyAlignment="1">
      <alignment horizontal="left" vertical="center"/>
      <protection/>
    </xf>
    <xf numFmtId="0" fontId="47" fillId="0" borderId="0" xfId="504" applyFont="1" applyFill="1" applyAlignment="1">
      <alignment vertical="center"/>
      <protection/>
    </xf>
    <xf numFmtId="0" fontId="45" fillId="0" borderId="0" xfId="0" applyFont="1" applyAlignment="1">
      <alignment vertical="center"/>
    </xf>
    <xf numFmtId="0" fontId="32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/>
    </xf>
    <xf numFmtId="0" fontId="33" fillId="25" borderId="18" xfId="0" applyFont="1" applyFill="1" applyBorder="1" applyAlignment="1">
      <alignment vertical="center"/>
    </xf>
    <xf numFmtId="0" fontId="64" fillId="25" borderId="0" xfId="0" applyFont="1" applyFill="1" applyAlignment="1">
      <alignment/>
    </xf>
    <xf numFmtId="0" fontId="32" fillId="25" borderId="0" xfId="0" applyFont="1" applyFill="1" applyAlignment="1">
      <alignment horizontal="center" vertical="center"/>
    </xf>
    <xf numFmtId="14" fontId="101" fillId="25" borderId="18" xfId="453" applyNumberForma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64" fillId="0" borderId="21" xfId="453" applyFont="1" applyBorder="1" applyAlignment="1">
      <alignment horizontal="center" vertical="center" wrapText="1"/>
      <protection/>
    </xf>
    <xf numFmtId="0" fontId="19" fillId="0" borderId="14" xfId="504" applyFont="1" applyFill="1" applyBorder="1" applyAlignment="1">
      <alignment horizontal="center" vertical="center"/>
      <protection/>
    </xf>
    <xf numFmtId="0" fontId="19" fillId="0" borderId="16" xfId="504" applyFont="1" applyFill="1" applyBorder="1" applyAlignment="1">
      <alignment horizontal="center" vertical="center" wrapText="1"/>
      <protection/>
    </xf>
    <xf numFmtId="4" fontId="19" fillId="0" borderId="21" xfId="504" applyNumberFormat="1" applyFont="1" applyFill="1" applyBorder="1" applyAlignment="1">
      <alignment horizontal="center" vertical="center" wrapText="1"/>
      <protection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31" fillId="0" borderId="64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wrapText="1"/>
    </xf>
    <xf numFmtId="0" fontId="33" fillId="0" borderId="14" xfId="0" applyFont="1" applyFill="1" applyBorder="1" applyAlignment="1">
      <alignment horizontal="center" vertical="center"/>
    </xf>
    <xf numFmtId="2" fontId="8" fillId="0" borderId="15" xfId="453" applyNumberFormat="1" applyFont="1" applyFill="1" applyBorder="1" applyAlignment="1">
      <alignment horizontal="center" vertical="center" wrapText="1"/>
      <protection/>
    </xf>
    <xf numFmtId="0" fontId="8" fillId="0" borderId="18" xfId="453" applyFont="1" applyFill="1" applyBorder="1" applyAlignment="1">
      <alignment horizontal="center" vertical="center" wrapText="1"/>
      <protection/>
    </xf>
    <xf numFmtId="0" fontId="33" fillId="0" borderId="18" xfId="453" applyFont="1" applyFill="1" applyBorder="1" applyAlignment="1">
      <alignment horizontal="left" vertical="center"/>
      <protection/>
    </xf>
    <xf numFmtId="2" fontId="8" fillId="0" borderId="18" xfId="453" applyNumberFormat="1" applyFont="1" applyFill="1" applyBorder="1" applyAlignment="1">
      <alignment horizontal="center" vertical="center" wrapText="1"/>
      <protection/>
    </xf>
    <xf numFmtId="14" fontId="38" fillId="0" borderId="18" xfId="453" applyNumberFormat="1" applyFont="1" applyFill="1" applyBorder="1" applyAlignment="1">
      <alignment horizontal="center" vertical="center"/>
      <protection/>
    </xf>
    <xf numFmtId="49" fontId="33" fillId="0" borderId="18" xfId="453" applyNumberFormat="1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/>
    </xf>
    <xf numFmtId="0" fontId="8" fillId="0" borderId="66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wrapText="1"/>
    </xf>
    <xf numFmtId="0" fontId="32" fillId="25" borderId="35" xfId="0" applyFont="1" applyFill="1" applyBorder="1" applyAlignment="1">
      <alignment wrapText="1"/>
    </xf>
    <xf numFmtId="0" fontId="33" fillId="0" borderId="15" xfId="0" applyFont="1" applyBorder="1" applyAlignment="1">
      <alignment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2" fontId="31" fillId="0" borderId="67" xfId="0" applyNumberFormat="1" applyFont="1" applyFill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/>
    </xf>
    <xf numFmtId="16" fontId="32" fillId="0" borderId="0" xfId="0" applyNumberFormat="1" applyFont="1" applyFill="1" applyAlignment="1">
      <alignment horizontal="center" vertical="center"/>
    </xf>
    <xf numFmtId="0" fontId="8" fillId="0" borderId="11" xfId="453" applyFont="1" applyFill="1" applyBorder="1" applyAlignment="1">
      <alignment horizontal="center" vertical="center"/>
      <protection/>
    </xf>
    <xf numFmtId="0" fontId="33" fillId="0" borderId="64" xfId="0" applyFont="1" applyFill="1" applyBorder="1" applyAlignment="1">
      <alignment/>
    </xf>
    <xf numFmtId="0" fontId="33" fillId="0" borderId="65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33" fillId="0" borderId="65" xfId="0" applyFont="1" applyBorder="1" applyAlignment="1">
      <alignment/>
    </xf>
    <xf numFmtId="0" fontId="33" fillId="0" borderId="65" xfId="0" applyFont="1" applyFill="1" applyBorder="1" applyAlignment="1">
      <alignment vertical="center"/>
    </xf>
    <xf numFmtId="0" fontId="8" fillId="26" borderId="15" xfId="0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/>
    </xf>
    <xf numFmtId="1" fontId="33" fillId="27" borderId="15" xfId="0" applyNumberFormat="1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/>
    </xf>
    <xf numFmtId="1" fontId="33" fillId="27" borderId="18" xfId="0" applyNumberFormat="1" applyFont="1" applyFill="1" applyBorder="1" applyAlignment="1">
      <alignment horizontal="center"/>
    </xf>
    <xf numFmtId="1" fontId="33" fillId="0" borderId="18" xfId="0" applyNumberFormat="1" applyFont="1" applyFill="1" applyBorder="1" applyAlignment="1">
      <alignment horizontal="center"/>
    </xf>
    <xf numFmtId="0" fontId="38" fillId="0" borderId="15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1" fontId="33" fillId="8" borderId="15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38" fillId="0" borderId="18" xfId="0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center"/>
    </xf>
    <xf numFmtId="0" fontId="33" fillId="0" borderId="21" xfId="453" applyFont="1" applyFill="1" applyBorder="1" applyAlignment="1">
      <alignment horizontal="center" vertical="center"/>
      <protection/>
    </xf>
    <xf numFmtId="0" fontId="38" fillId="0" borderId="17" xfId="0" applyFont="1" applyFill="1" applyBorder="1" applyAlignment="1">
      <alignment vertical="center"/>
    </xf>
    <xf numFmtId="0" fontId="8" fillId="0" borderId="22" xfId="453" applyFont="1" applyFill="1" applyBorder="1" applyAlignment="1">
      <alignment horizontal="center" vertical="center"/>
      <protection/>
    </xf>
    <xf numFmtId="0" fontId="8" fillId="0" borderId="21" xfId="453" applyFont="1" applyFill="1" applyBorder="1" applyAlignment="1">
      <alignment horizontal="center" vertical="center"/>
      <protection/>
    </xf>
    <xf numFmtId="0" fontId="38" fillId="0" borderId="17" xfId="0" applyFont="1" applyFill="1" applyBorder="1" applyAlignment="1">
      <alignment/>
    </xf>
    <xf numFmtId="0" fontId="33" fillId="0" borderId="22" xfId="453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/>
    </xf>
    <xf numFmtId="0" fontId="33" fillId="25" borderId="15" xfId="0" applyFont="1" applyFill="1" applyBorder="1" applyAlignment="1">
      <alignment/>
    </xf>
    <xf numFmtId="0" fontId="33" fillId="27" borderId="16" xfId="0" applyFont="1" applyFill="1" applyBorder="1" applyAlignment="1">
      <alignment/>
    </xf>
    <xf numFmtId="0" fontId="33" fillId="27" borderId="64" xfId="0" applyFont="1" applyFill="1" applyBorder="1" applyAlignment="1">
      <alignment/>
    </xf>
    <xf numFmtId="0" fontId="33" fillId="25" borderId="64" xfId="0" applyFont="1" applyFill="1" applyBorder="1" applyAlignment="1">
      <alignment/>
    </xf>
    <xf numFmtId="0" fontId="38" fillId="27" borderId="14" xfId="0" applyFont="1" applyFill="1" applyBorder="1" applyAlignment="1">
      <alignment horizontal="left" vertical="center"/>
    </xf>
    <xf numFmtId="0" fontId="8" fillId="27" borderId="21" xfId="453" applyFont="1" applyFill="1" applyBorder="1" applyAlignment="1">
      <alignment horizontal="center" vertical="center"/>
      <protection/>
    </xf>
    <xf numFmtId="0" fontId="33" fillId="27" borderId="21" xfId="453" applyFont="1" applyFill="1" applyBorder="1" applyAlignment="1">
      <alignment horizontal="center" vertical="center"/>
      <protection/>
    </xf>
    <xf numFmtId="0" fontId="38" fillId="27" borderId="17" xfId="0" applyFont="1" applyFill="1" applyBorder="1" applyAlignment="1">
      <alignment/>
    </xf>
    <xf numFmtId="0" fontId="33" fillId="27" borderId="22" xfId="453" applyFont="1" applyFill="1" applyBorder="1" applyAlignment="1">
      <alignment horizontal="center" vertical="center"/>
      <protection/>
    </xf>
    <xf numFmtId="0" fontId="38" fillId="27" borderId="14" xfId="0" applyFont="1" applyFill="1" applyBorder="1" applyAlignment="1">
      <alignment vertical="center"/>
    </xf>
    <xf numFmtId="0" fontId="33" fillId="27" borderId="64" xfId="0" applyFont="1" applyFill="1" applyBorder="1" applyAlignment="1">
      <alignment/>
    </xf>
    <xf numFmtId="0" fontId="33" fillId="27" borderId="65" xfId="0" applyFont="1" applyFill="1" applyBorder="1" applyAlignment="1">
      <alignment vertical="center"/>
    </xf>
    <xf numFmtId="0" fontId="33" fillId="27" borderId="65" xfId="0" applyFont="1" applyFill="1" applyBorder="1" applyAlignment="1">
      <alignment/>
    </xf>
    <xf numFmtId="0" fontId="33" fillId="25" borderId="65" xfId="0" applyFont="1" applyFill="1" applyBorder="1" applyAlignment="1">
      <alignment/>
    </xf>
    <xf numFmtId="0" fontId="20" fillId="0" borderId="12" xfId="498" applyFont="1" applyFill="1" applyBorder="1">
      <alignment/>
      <protection/>
    </xf>
    <xf numFmtId="0" fontId="38" fillId="25" borderId="17" xfId="0" applyFont="1" applyFill="1" applyBorder="1" applyAlignment="1">
      <alignment horizontal="left" vertical="center"/>
    </xf>
    <xf numFmtId="0" fontId="33" fillId="27" borderId="14" xfId="0" applyFont="1" applyFill="1" applyBorder="1" applyAlignment="1">
      <alignment/>
    </xf>
    <xf numFmtId="0" fontId="33" fillId="25" borderId="17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27" borderId="17" xfId="0" applyFont="1" applyFill="1" applyBorder="1" applyAlignment="1">
      <alignment/>
    </xf>
    <xf numFmtId="0" fontId="33" fillId="0" borderId="17" xfId="0" applyFont="1" applyBorder="1" applyAlignment="1">
      <alignment/>
    </xf>
    <xf numFmtId="0" fontId="22" fillId="0" borderId="18" xfId="504" applyFont="1" applyFill="1" applyBorder="1" applyAlignment="1">
      <alignment horizontal="center" vertical="center"/>
      <protection/>
    </xf>
    <xf numFmtId="0" fontId="33" fillId="0" borderId="12" xfId="0" applyFont="1" applyBorder="1" applyAlignment="1">
      <alignment/>
    </xf>
    <xf numFmtId="0" fontId="33" fillId="27" borderId="12" xfId="0" applyFont="1" applyFill="1" applyBorder="1" applyAlignment="1">
      <alignment horizontal="center" vertical="center"/>
    </xf>
    <xf numFmtId="49" fontId="33" fillId="27" borderId="18" xfId="453" applyNumberFormat="1" applyFont="1" applyFill="1" applyBorder="1" applyAlignment="1">
      <alignment horizontal="center" vertical="center"/>
      <protection/>
    </xf>
    <xf numFmtId="49" fontId="33" fillId="0" borderId="0" xfId="453" applyNumberFormat="1" applyFont="1" applyFill="1" applyBorder="1" applyAlignment="1">
      <alignment horizontal="center" vertical="center"/>
      <protection/>
    </xf>
    <xf numFmtId="49" fontId="33" fillId="0" borderId="16" xfId="453" applyNumberFormat="1" applyFont="1" applyFill="1" applyBorder="1" applyAlignment="1">
      <alignment horizontal="center"/>
      <protection/>
    </xf>
    <xf numFmtId="49" fontId="8" fillId="0" borderId="0" xfId="453" applyNumberFormat="1" applyFont="1" applyFill="1" applyBorder="1" applyAlignment="1">
      <alignment horizontal="center" vertical="center"/>
      <protection/>
    </xf>
    <xf numFmtId="49" fontId="101" fillId="0" borderId="18" xfId="453" applyNumberFormat="1" applyFill="1" applyBorder="1" applyAlignment="1">
      <alignment horizontal="center" vertical="center"/>
      <protection/>
    </xf>
    <xf numFmtId="0" fontId="33" fillId="0" borderId="17" xfId="0" applyFont="1" applyFill="1" applyBorder="1" applyAlignment="1">
      <alignment/>
    </xf>
    <xf numFmtId="0" fontId="33" fillId="0" borderId="0" xfId="453" applyFont="1" applyFill="1" applyAlignment="1">
      <alignment horizontal="left" vertical="center"/>
      <protection/>
    </xf>
    <xf numFmtId="0" fontId="33" fillId="0" borderId="0" xfId="453" applyFont="1" applyFill="1" applyAlignment="1">
      <alignment horizontal="center" vertical="center"/>
      <protection/>
    </xf>
    <xf numFmtId="49" fontId="8" fillId="0" borderId="15" xfId="453" applyNumberFormat="1" applyFont="1" applyFill="1" applyBorder="1" applyAlignment="1">
      <alignment horizontal="center" vertical="center"/>
      <protection/>
    </xf>
    <xf numFmtId="0" fontId="38" fillId="0" borderId="0" xfId="453" applyFont="1" applyFill="1" applyAlignment="1">
      <alignment horizontal="left" vertical="center"/>
      <protection/>
    </xf>
    <xf numFmtId="49" fontId="101" fillId="0" borderId="0" xfId="453" applyNumberFormat="1" applyFill="1" applyBorder="1" applyAlignment="1">
      <alignment horizontal="center" vertical="center"/>
      <protection/>
    </xf>
    <xf numFmtId="49" fontId="33" fillId="25" borderId="18" xfId="453" applyNumberFormat="1" applyFont="1" applyFill="1" applyBorder="1" applyAlignment="1">
      <alignment horizontal="center" vertical="center"/>
      <protection/>
    </xf>
    <xf numFmtId="49" fontId="8" fillId="0" borderId="0" xfId="453" applyNumberFormat="1" applyFont="1" applyFill="1" applyBorder="1" applyAlignment="1">
      <alignment horizontal="center" vertical="center" wrapText="1"/>
      <protection/>
    </xf>
    <xf numFmtId="49" fontId="33" fillId="0" borderId="16" xfId="453" applyNumberFormat="1" applyFont="1" applyFill="1" applyBorder="1" applyAlignment="1">
      <alignment horizontal="center" vertical="center"/>
      <protection/>
    </xf>
    <xf numFmtId="49" fontId="33" fillId="25" borderId="16" xfId="453" applyNumberFormat="1" applyFont="1" applyFill="1" applyBorder="1" applyAlignment="1">
      <alignment horizontal="center" vertical="center"/>
      <protection/>
    </xf>
    <xf numFmtId="49" fontId="101" fillId="27" borderId="18" xfId="453" applyNumberFormat="1" applyFill="1" applyBorder="1" applyAlignment="1">
      <alignment horizontal="center" vertical="center"/>
      <protection/>
    </xf>
    <xf numFmtId="49" fontId="33" fillId="27" borderId="16" xfId="453" applyNumberFormat="1" applyFont="1" applyFill="1" applyBorder="1" applyAlignment="1">
      <alignment horizontal="center"/>
      <protection/>
    </xf>
    <xf numFmtId="49" fontId="8" fillId="0" borderId="0" xfId="453" applyNumberFormat="1" applyFont="1" applyFill="1" applyAlignment="1">
      <alignment horizontal="center" vertical="center"/>
      <protection/>
    </xf>
    <xf numFmtId="49" fontId="15" fillId="0" borderId="12" xfId="453" applyNumberFormat="1" applyFont="1" applyFill="1" applyBorder="1" applyAlignment="1">
      <alignment horizontal="center" vertical="center"/>
      <protection/>
    </xf>
    <xf numFmtId="49" fontId="60" fillId="0" borderId="12" xfId="453" applyNumberFormat="1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vertical="center"/>
    </xf>
    <xf numFmtId="0" fontId="33" fillId="25" borderId="12" xfId="0" applyFont="1" applyFill="1" applyBorder="1" applyAlignment="1">
      <alignment/>
    </xf>
    <xf numFmtId="0" fontId="41" fillId="0" borderId="11" xfId="498" applyFont="1" applyFill="1" applyBorder="1" applyAlignment="1">
      <alignment horizontal="center" vertical="center"/>
      <protection/>
    </xf>
    <xf numFmtId="0" fontId="44" fillId="0" borderId="0" xfId="498" applyFont="1" applyFill="1" applyBorder="1">
      <alignment/>
      <protection/>
    </xf>
    <xf numFmtId="0" fontId="41" fillId="0" borderId="11" xfId="498" applyFont="1" applyFill="1" applyBorder="1" applyAlignment="1">
      <alignment horizontal="left" vertical="center"/>
      <protection/>
    </xf>
    <xf numFmtId="0" fontId="78" fillId="0" borderId="0" xfId="498" applyFont="1" applyFill="1">
      <alignment/>
      <protection/>
    </xf>
    <xf numFmtId="0" fontId="78" fillId="0" borderId="0" xfId="498" applyFont="1" applyFill="1" applyAlignment="1">
      <alignment horizontal="center"/>
      <protection/>
    </xf>
    <xf numFmtId="0" fontId="79" fillId="0" borderId="12" xfId="498" applyFont="1" applyFill="1" applyBorder="1" applyAlignment="1">
      <alignment horizontal="center" vertical="center"/>
      <protection/>
    </xf>
    <xf numFmtId="0" fontId="31" fillId="0" borderId="0" xfId="498" applyFont="1" applyFill="1" applyBorder="1" applyAlignment="1">
      <alignment horizontal="center"/>
      <protection/>
    </xf>
    <xf numFmtId="0" fontId="44" fillId="0" borderId="0" xfId="498" applyFont="1" applyFill="1" applyBorder="1" applyAlignment="1">
      <alignment horizontal="center"/>
      <protection/>
    </xf>
    <xf numFmtId="0" fontId="44" fillId="0" borderId="0" xfId="498" applyFont="1" applyFill="1" applyBorder="1" applyAlignment="1">
      <alignment horizontal="center" vertical="center"/>
      <protection/>
    </xf>
    <xf numFmtId="0" fontId="44" fillId="0" borderId="12" xfId="498" applyFont="1" applyFill="1" applyBorder="1" applyAlignment="1">
      <alignment horizontal="center" vertical="center" wrapText="1"/>
      <protection/>
    </xf>
    <xf numFmtId="0" fontId="82" fillId="0" borderId="12" xfId="498" applyFont="1" applyFill="1" applyBorder="1" applyAlignment="1">
      <alignment horizontal="center" vertical="top" wrapText="1"/>
      <protection/>
    </xf>
    <xf numFmtId="4" fontId="31" fillId="0" borderId="0" xfId="498" applyNumberFormat="1" applyFont="1" applyFill="1" applyBorder="1">
      <alignment/>
      <protection/>
    </xf>
    <xf numFmtId="0" fontId="44" fillId="0" borderId="0" xfId="498" applyFont="1" applyFill="1">
      <alignment/>
      <protection/>
    </xf>
    <xf numFmtId="0" fontId="44" fillId="0" borderId="12" xfId="498" applyFont="1" applyFill="1" applyBorder="1" applyAlignment="1">
      <alignment horizontal="center" vertical="top" wrapText="1"/>
      <protection/>
    </xf>
    <xf numFmtId="0" fontId="44" fillId="0" borderId="12" xfId="498" applyFont="1" applyFill="1" applyBorder="1" applyAlignment="1">
      <alignment horizontal="center" vertical="center"/>
      <protection/>
    </xf>
    <xf numFmtId="0" fontId="44" fillId="0" borderId="0" xfId="498" applyFont="1" applyFill="1" applyAlignment="1">
      <alignment vertical="center"/>
      <protection/>
    </xf>
    <xf numFmtId="0" fontId="78" fillId="0" borderId="0" xfId="498" applyFont="1" applyFill="1" applyAlignment="1">
      <alignment vertical="center"/>
      <protection/>
    </xf>
    <xf numFmtId="0" fontId="44" fillId="0" borderId="0" xfId="505" applyFont="1" applyFill="1" applyBorder="1" applyAlignment="1">
      <alignment horizontal="left" vertical="center"/>
      <protection/>
    </xf>
    <xf numFmtId="0" fontId="78" fillId="0" borderId="0" xfId="498" applyFont="1" applyFill="1" applyBorder="1">
      <alignment/>
      <protection/>
    </xf>
    <xf numFmtId="0" fontId="44" fillId="0" borderId="0" xfId="498" applyFont="1" applyFill="1" applyBorder="1" applyAlignment="1">
      <alignment horizontal="center" vertical="top" wrapText="1"/>
      <protection/>
    </xf>
    <xf numFmtId="0" fontId="44" fillId="0" borderId="0" xfId="505" applyFont="1" applyFill="1" applyBorder="1" applyAlignment="1">
      <alignment horizontal="center"/>
      <protection/>
    </xf>
    <xf numFmtId="0" fontId="44" fillId="0" borderId="0" xfId="505" applyFont="1" applyFill="1" applyBorder="1" applyAlignment="1">
      <alignment/>
      <protection/>
    </xf>
    <xf numFmtId="0" fontId="44" fillId="0" borderId="0" xfId="505" applyFont="1" applyFill="1" applyBorder="1">
      <alignment/>
      <protection/>
    </xf>
    <xf numFmtId="0" fontId="78" fillId="0" borderId="0" xfId="498" applyFont="1" applyFill="1" applyBorder="1" applyAlignment="1">
      <alignment horizontal="center"/>
      <protection/>
    </xf>
    <xf numFmtId="4" fontId="44" fillId="0" borderId="0" xfId="498" applyNumberFormat="1" applyFont="1" applyFill="1" applyBorder="1">
      <alignment/>
      <protection/>
    </xf>
    <xf numFmtId="4" fontId="38" fillId="0" borderId="0" xfId="498" applyNumberFormat="1" applyFont="1" applyFill="1" applyBorder="1" applyAlignment="1">
      <alignment horizontal="right"/>
      <protection/>
    </xf>
    <xf numFmtId="4" fontId="78" fillId="0" borderId="0" xfId="498" applyNumberFormat="1" applyFont="1" applyFill="1">
      <alignment/>
      <protection/>
    </xf>
    <xf numFmtId="2" fontId="38" fillId="0" borderId="0" xfId="498" applyNumberFormat="1" applyFont="1" applyFill="1" applyBorder="1" applyAlignment="1">
      <alignment horizontal="right"/>
      <protection/>
    </xf>
    <xf numFmtId="4" fontId="78" fillId="0" borderId="0" xfId="498" applyNumberFormat="1" applyFont="1" applyFill="1" applyBorder="1" applyAlignment="1">
      <alignment horizontal="right"/>
      <protection/>
    </xf>
    <xf numFmtId="0" fontId="38" fillId="0" borderId="0" xfId="498" applyFont="1" applyFill="1" applyBorder="1" applyAlignment="1">
      <alignment horizontal="right"/>
      <protection/>
    </xf>
    <xf numFmtId="4" fontId="78" fillId="0" borderId="0" xfId="498" applyNumberFormat="1" applyFont="1" applyFill="1" applyBorder="1">
      <alignment/>
      <protection/>
    </xf>
    <xf numFmtId="0" fontId="38" fillId="0" borderId="0" xfId="498" applyNumberFormat="1" applyFont="1" applyFill="1" applyBorder="1" applyAlignment="1">
      <alignment horizontal="center"/>
      <protection/>
    </xf>
    <xf numFmtId="0" fontId="44" fillId="0" borderId="0" xfId="498" applyFont="1" applyFill="1" applyBorder="1" applyAlignment="1">
      <alignment horizontal="center" vertical="center" wrapText="1"/>
      <protection/>
    </xf>
    <xf numFmtId="0" fontId="37" fillId="0" borderId="0" xfId="498" applyFont="1" applyFill="1" applyBorder="1" applyAlignment="1">
      <alignment horizontal="center" vertical="center"/>
      <protection/>
    </xf>
    <xf numFmtId="0" fontId="44" fillId="0" borderId="0" xfId="498" applyFont="1" applyFill="1" applyBorder="1" applyAlignment="1">
      <alignment/>
      <protection/>
    </xf>
    <xf numFmtId="0" fontId="38" fillId="0" borderId="0" xfId="498" applyFont="1" applyFill="1" applyBorder="1" applyAlignment="1">
      <alignment horizontal="center"/>
      <protection/>
    </xf>
    <xf numFmtId="0" fontId="79" fillId="0" borderId="0" xfId="498" applyFont="1" applyFill="1" applyBorder="1" applyAlignment="1">
      <alignment horizontal="center"/>
      <protection/>
    </xf>
    <xf numFmtId="0" fontId="44" fillId="0" borderId="0" xfId="498" applyFont="1" applyFill="1" applyBorder="1" applyAlignment="1">
      <alignment horizontal="left"/>
      <protection/>
    </xf>
    <xf numFmtId="0" fontId="44" fillId="0" borderId="0" xfId="498" applyFont="1" applyFill="1" applyBorder="1" applyAlignment="1">
      <alignment horizontal="center" vertical="top"/>
      <protection/>
    </xf>
    <xf numFmtId="0" fontId="78" fillId="0" borderId="0" xfId="498" applyFont="1" applyFill="1" applyBorder="1" applyAlignment="1">
      <alignment horizontal="center" vertical="top"/>
      <protection/>
    </xf>
    <xf numFmtId="0" fontId="78" fillId="0" borderId="0" xfId="498" applyFont="1" applyFill="1" applyBorder="1" applyAlignment="1">
      <alignment horizontal="center" vertical="center"/>
      <protection/>
    </xf>
    <xf numFmtId="0" fontId="84" fillId="0" borderId="0" xfId="498" applyFont="1" applyFill="1" applyBorder="1">
      <alignment/>
      <protection/>
    </xf>
    <xf numFmtId="1" fontId="85" fillId="0" borderId="0" xfId="498" applyNumberFormat="1" applyFont="1" applyFill="1" applyBorder="1" applyAlignment="1">
      <alignment horizontal="center"/>
      <protection/>
    </xf>
    <xf numFmtId="0" fontId="79" fillId="0" borderId="0" xfId="498" applyFont="1" applyFill="1" applyBorder="1" applyAlignment="1">
      <alignment horizontal="center" vertical="center"/>
      <protection/>
    </xf>
    <xf numFmtId="0" fontId="86" fillId="0" borderId="0" xfId="498" applyFont="1" applyFill="1" applyBorder="1" applyAlignment="1">
      <alignment horizontal="center"/>
      <protection/>
    </xf>
    <xf numFmtId="0" fontId="78" fillId="0" borderId="0" xfId="498" applyFont="1" applyFill="1" applyAlignment="1">
      <alignment horizontal="center" vertical="center"/>
      <protection/>
    </xf>
    <xf numFmtId="0" fontId="87" fillId="0" borderId="0" xfId="498" applyFont="1" applyFill="1">
      <alignment/>
      <protection/>
    </xf>
    <xf numFmtId="0" fontId="35" fillId="0" borderId="0" xfId="498" applyFont="1" applyFill="1" applyBorder="1" applyAlignment="1">
      <alignment horizontal="center"/>
      <protection/>
    </xf>
    <xf numFmtId="0" fontId="41" fillId="0" borderId="0" xfId="498" applyFont="1" applyFill="1" applyBorder="1" applyAlignment="1">
      <alignment horizontal="center" vertical="center"/>
      <protection/>
    </xf>
    <xf numFmtId="0" fontId="48" fillId="0" borderId="0" xfId="505" applyFont="1" applyFill="1" applyAlignment="1">
      <alignment vertical="center"/>
      <protection/>
    </xf>
    <xf numFmtId="0" fontId="40" fillId="0" borderId="0" xfId="498" applyFont="1" applyFill="1" applyBorder="1" applyAlignment="1">
      <alignment horizontal="center" vertical="center"/>
      <protection/>
    </xf>
    <xf numFmtId="0" fontId="44" fillId="0" borderId="0" xfId="498" applyFont="1" applyFill="1" applyBorder="1" applyAlignment="1">
      <alignment vertical="center"/>
      <protection/>
    </xf>
    <xf numFmtId="0" fontId="31" fillId="0" borderId="0" xfId="498" applyFont="1" applyFill="1" applyBorder="1" applyAlignment="1">
      <alignment vertical="center"/>
      <protection/>
    </xf>
    <xf numFmtId="0" fontId="101" fillId="0" borderId="0" xfId="453" applyNumberFormat="1" applyFill="1" applyAlignment="1">
      <alignment horizontal="center" vertical="center"/>
      <protection/>
    </xf>
    <xf numFmtId="0" fontId="38" fillId="0" borderId="14" xfId="0" applyFont="1" applyFill="1" applyBorder="1" applyAlignment="1">
      <alignment vertical="center"/>
    </xf>
    <xf numFmtId="180" fontId="60" fillId="0" borderId="12" xfId="453" applyNumberFormat="1" applyFont="1" applyFill="1" applyBorder="1" applyAlignment="1">
      <alignment horizontal="center" vertical="center"/>
      <protection/>
    </xf>
    <xf numFmtId="0" fontId="75" fillId="0" borderId="12" xfId="498" applyFont="1" applyFill="1" applyBorder="1" applyAlignment="1">
      <alignment horizontal="center" vertical="top" wrapText="1"/>
      <protection/>
    </xf>
    <xf numFmtId="0" fontId="88" fillId="0" borderId="12" xfId="453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left"/>
    </xf>
    <xf numFmtId="0" fontId="8" fillId="0" borderId="12" xfId="453" applyFont="1" applyFill="1" applyBorder="1" applyAlignment="1">
      <alignment horizontal="left" vertical="center"/>
      <protection/>
    </xf>
    <xf numFmtId="0" fontId="76" fillId="0" borderId="0" xfId="504" applyFont="1" applyFill="1" applyBorder="1" applyAlignment="1">
      <alignment horizontal="center"/>
      <protection/>
    </xf>
    <xf numFmtId="0" fontId="56" fillId="0" borderId="0" xfId="504" applyFont="1" applyFill="1" applyBorder="1" applyAlignment="1">
      <alignment horizontal="center"/>
      <protection/>
    </xf>
    <xf numFmtId="0" fontId="74" fillId="0" borderId="0" xfId="504" applyFont="1" applyFill="1" applyAlignment="1">
      <alignment horizontal="center"/>
      <protection/>
    </xf>
    <xf numFmtId="0" fontId="72" fillId="0" borderId="0" xfId="504" applyFont="1" applyFill="1" applyBorder="1" applyAlignment="1">
      <alignment horizontal="center"/>
      <protection/>
    </xf>
    <xf numFmtId="0" fontId="22" fillId="27" borderId="0" xfId="504" applyFont="1" applyFill="1" applyBorder="1">
      <alignment/>
      <protection/>
    </xf>
    <xf numFmtId="0" fontId="33" fillId="35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32" fillId="0" borderId="0" xfId="0" applyFont="1" applyFill="1" applyAlignment="1">
      <alignment/>
    </xf>
    <xf numFmtId="1" fontId="33" fillId="7" borderId="12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15" fillId="0" borderId="18" xfId="0" applyFont="1" applyBorder="1" applyAlignment="1">
      <alignment/>
    </xf>
    <xf numFmtId="0" fontId="33" fillId="0" borderId="19" xfId="0" applyFont="1" applyFill="1" applyBorder="1" applyAlignment="1">
      <alignment horizontal="center" vertical="center"/>
    </xf>
    <xf numFmtId="0" fontId="31" fillId="0" borderId="70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31" fillId="0" borderId="7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2" fillId="0" borderId="15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1" fontId="33" fillId="0" borderId="0" xfId="453" applyNumberFormat="1" applyFont="1" applyFill="1" applyBorder="1" applyAlignment="1">
      <alignment horizontal="center" vertical="center"/>
      <protection/>
    </xf>
    <xf numFmtId="1" fontId="101" fillId="0" borderId="0" xfId="453" applyNumberFormat="1" applyFill="1" applyBorder="1" applyAlignment="1">
      <alignment horizontal="center" vertical="center"/>
      <protection/>
    </xf>
    <xf numFmtId="0" fontId="18" fillId="0" borderId="0" xfId="504" applyFont="1" applyFill="1" applyBorder="1" applyAlignment="1">
      <alignment/>
      <protection/>
    </xf>
    <xf numFmtId="0" fontId="31" fillId="0" borderId="0" xfId="453" applyFont="1" applyFill="1" applyAlignment="1">
      <alignment horizontal="center" vertical="center"/>
      <protection/>
    </xf>
    <xf numFmtId="14" fontId="0" fillId="0" borderId="15" xfId="453" applyNumberFormat="1" applyFont="1" applyFill="1" applyBorder="1" applyAlignment="1">
      <alignment horizontal="center" vertical="center"/>
      <protection/>
    </xf>
    <xf numFmtId="14" fontId="0" fillId="0" borderId="12" xfId="453" applyNumberFormat="1" applyFont="1" applyBorder="1" applyAlignment="1">
      <alignment horizontal="center" vertical="center"/>
      <protection/>
    </xf>
    <xf numFmtId="0" fontId="8" fillId="0" borderId="12" xfId="453" applyFont="1" applyBorder="1" applyAlignment="1">
      <alignment horizontal="left" vertical="center"/>
      <protection/>
    </xf>
    <xf numFmtId="0" fontId="0" fillId="0" borderId="0" xfId="453" applyFont="1" applyFill="1" applyAlignment="1">
      <alignment horizontal="center" vertical="center"/>
      <protection/>
    </xf>
    <xf numFmtId="0" fontId="15" fillId="0" borderId="18" xfId="0" applyFont="1" applyBorder="1" applyAlignment="1">
      <alignment/>
    </xf>
    <xf numFmtId="0" fontId="31" fillId="0" borderId="3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" fontId="31" fillId="0" borderId="72" xfId="0" applyNumberFormat="1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7" borderId="67" xfId="0" applyFont="1" applyFill="1" applyBorder="1" applyAlignment="1">
      <alignment horizontal="center" wrapText="1"/>
    </xf>
    <xf numFmtId="0" fontId="31" fillId="27" borderId="21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8" fillId="0" borderId="20" xfId="504" applyFont="1" applyFill="1" applyBorder="1" applyAlignment="1">
      <alignment horizontal="center" vertical="center"/>
      <protection/>
    </xf>
    <xf numFmtId="14" fontId="22" fillId="0" borderId="15" xfId="504" applyNumberFormat="1" applyFont="1" applyFill="1" applyBorder="1" applyAlignment="1">
      <alignment horizontal="left" vertical="center"/>
      <protection/>
    </xf>
    <xf numFmtId="0" fontId="22" fillId="0" borderId="15" xfId="504" applyFont="1" applyFill="1" applyBorder="1" applyAlignment="1">
      <alignment horizontal="center" vertical="center" wrapText="1"/>
      <protection/>
    </xf>
    <xf numFmtId="2" fontId="22" fillId="0" borderId="67" xfId="504" applyNumberFormat="1" applyFont="1" applyFill="1" applyBorder="1" applyAlignment="1">
      <alignment horizontal="center" vertical="center"/>
      <protection/>
    </xf>
    <xf numFmtId="0" fontId="22" fillId="0" borderId="42" xfId="504" applyFont="1" applyFill="1" applyBorder="1" applyAlignment="1">
      <alignment horizontal="center"/>
      <protection/>
    </xf>
    <xf numFmtId="0" fontId="22" fillId="0" borderId="22" xfId="504" applyFont="1" applyFill="1" applyBorder="1" applyAlignment="1">
      <alignment horizontal="center"/>
      <protection/>
    </xf>
    <xf numFmtId="1" fontId="33" fillId="33" borderId="15" xfId="0" applyNumberFormat="1" applyFont="1" applyFill="1" applyBorder="1" applyAlignment="1">
      <alignment horizontal="center"/>
    </xf>
    <xf numFmtId="1" fontId="33" fillId="7" borderId="15" xfId="0" applyNumberFormat="1" applyFont="1" applyFill="1" applyBorder="1" applyAlignment="1">
      <alignment horizontal="center"/>
    </xf>
    <xf numFmtId="1" fontId="33" fillId="33" borderId="18" xfId="0" applyNumberFormat="1" applyFont="1" applyFill="1" applyBorder="1" applyAlignment="1">
      <alignment horizontal="center"/>
    </xf>
    <xf numFmtId="1" fontId="33" fillId="7" borderId="18" xfId="0" applyNumberFormat="1" applyFont="1" applyFill="1" applyBorder="1" applyAlignment="1">
      <alignment horizontal="center"/>
    </xf>
    <xf numFmtId="1" fontId="33" fillId="8" borderId="18" xfId="0" applyNumberFormat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0" fillId="27" borderId="32" xfId="0" applyFill="1" applyBorder="1" applyAlignment="1">
      <alignment/>
    </xf>
    <xf numFmtId="0" fontId="15" fillId="27" borderId="35" xfId="0" applyFont="1" applyFill="1" applyBorder="1" applyAlignment="1">
      <alignment/>
    </xf>
    <xf numFmtId="0" fontId="32" fillId="25" borderId="0" xfId="0" applyFont="1" applyFill="1" applyAlignment="1">
      <alignment/>
    </xf>
    <xf numFmtId="0" fontId="38" fillId="25" borderId="18" xfId="0" applyFont="1" applyFill="1" applyBorder="1" applyAlignment="1">
      <alignment/>
    </xf>
    <xf numFmtId="0" fontId="15" fillId="27" borderId="15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38" fillId="25" borderId="18" xfId="0" applyFont="1" applyFill="1" applyBorder="1" applyAlignment="1">
      <alignment/>
    </xf>
    <xf numFmtId="0" fontId="38" fillId="27" borderId="32" xfId="0" applyFont="1" applyFill="1" applyBorder="1" applyAlignment="1">
      <alignment/>
    </xf>
    <xf numFmtId="0" fontId="38" fillId="27" borderId="35" xfId="0" applyFont="1" applyFill="1" applyBorder="1" applyAlignment="1">
      <alignment/>
    </xf>
    <xf numFmtId="0" fontId="38" fillId="25" borderId="16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4" fillId="0" borderId="12" xfId="498" applyFont="1" applyFill="1" applyBorder="1" applyAlignment="1">
      <alignment horizontal="center"/>
      <protection/>
    </xf>
    <xf numFmtId="0" fontId="18" fillId="0" borderId="0" xfId="498" applyNumberFormat="1" applyFont="1" applyFill="1" applyBorder="1" applyAlignment="1">
      <alignment horizontal="center"/>
      <protection/>
    </xf>
    <xf numFmtId="0" fontId="38" fillId="0" borderId="0" xfId="0" applyFont="1" applyBorder="1" applyAlignment="1">
      <alignment/>
    </xf>
    <xf numFmtId="0" fontId="25" fillId="0" borderId="0" xfId="498" applyFont="1" applyFill="1" applyBorder="1" applyAlignment="1">
      <alignment horizontal="center"/>
      <protection/>
    </xf>
    <xf numFmtId="0" fontId="18" fillId="0" borderId="0" xfId="498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51" fillId="0" borderId="0" xfId="503" applyFont="1" applyBorder="1" applyAlignment="1">
      <alignment horizontal="left" vertical="center"/>
      <protection/>
    </xf>
    <xf numFmtId="0" fontId="74" fillId="0" borderId="0" xfId="498" applyFont="1" applyFill="1" applyBorder="1" applyAlignment="1">
      <alignment horizontal="center"/>
      <protection/>
    </xf>
    <xf numFmtId="0" fontId="8" fillId="25" borderId="0" xfId="0" applyFont="1" applyFill="1" applyBorder="1" applyAlignment="1">
      <alignment horizontal="left" vertical="center"/>
    </xf>
    <xf numFmtId="0" fontId="25" fillId="0" borderId="0" xfId="498" applyFont="1" applyFill="1" applyBorder="1" applyAlignment="1">
      <alignment horizontal="center" vertical="top" wrapText="1"/>
      <protection/>
    </xf>
    <xf numFmtId="0" fontId="51" fillId="0" borderId="0" xfId="503" applyFont="1" applyFill="1" applyBorder="1" applyAlignment="1">
      <alignment horizontal="left"/>
      <protection/>
    </xf>
    <xf numFmtId="0" fontId="51" fillId="0" borderId="0" xfId="503" applyFont="1" applyBorder="1" applyAlignment="1">
      <alignment horizontal="left" vertical="center" wrapText="1"/>
      <protection/>
    </xf>
    <xf numFmtId="0" fontId="22" fillId="0" borderId="0" xfId="505" applyFont="1" applyFill="1" applyBorder="1">
      <alignment/>
      <protection/>
    </xf>
    <xf numFmtId="0" fontId="44" fillId="0" borderId="0" xfId="498" applyFont="1" applyFill="1" applyBorder="1">
      <alignment/>
      <protection/>
    </xf>
    <xf numFmtId="0" fontId="23" fillId="0" borderId="0" xfId="498" applyFont="1" applyFill="1" applyBorder="1" applyAlignment="1">
      <alignment horizontal="center" vertical="center"/>
      <protection/>
    </xf>
    <xf numFmtId="0" fontId="30" fillId="0" borderId="0" xfId="498" applyFont="1" applyFill="1" applyAlignment="1">
      <alignment horizontal="center" vertical="center"/>
      <protection/>
    </xf>
    <xf numFmtId="0" fontId="44" fillId="0" borderId="15" xfId="498" applyFont="1" applyFill="1" applyBorder="1" applyAlignment="1">
      <alignment horizontal="center" vertical="top" wrapText="1"/>
      <protection/>
    </xf>
    <xf numFmtId="0" fontId="8" fillId="24" borderId="7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44" fillId="0" borderId="0" xfId="505" applyNumberFormat="1" applyFont="1" applyFill="1" applyBorder="1" applyAlignment="1">
      <alignment horizontal="left" vertical="center"/>
      <protection/>
    </xf>
    <xf numFmtId="0" fontId="82" fillId="0" borderId="0" xfId="498" applyNumberFormat="1" applyFont="1" applyFill="1" applyBorder="1" applyAlignment="1">
      <alignment horizontal="center"/>
      <protection/>
    </xf>
    <xf numFmtId="0" fontId="82" fillId="0" borderId="0" xfId="498" applyFont="1" applyFill="1" applyBorder="1" applyAlignment="1">
      <alignment horizontal="center" vertical="top" wrapText="1"/>
      <protection/>
    </xf>
    <xf numFmtId="0" fontId="31" fillId="0" borderId="0" xfId="498" applyFont="1" applyFill="1" applyBorder="1" applyAlignment="1">
      <alignment horizontal="center" vertical="center"/>
      <protection/>
    </xf>
    <xf numFmtId="0" fontId="35" fillId="0" borderId="0" xfId="503" applyFont="1" applyBorder="1" applyAlignment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503" applyFont="1" applyFill="1" applyBorder="1" applyAlignment="1">
      <alignment horizontal="left" wrapText="1"/>
      <protection/>
    </xf>
    <xf numFmtId="0" fontId="32" fillId="0" borderId="0" xfId="503" applyFont="1" applyFill="1" applyBorder="1" applyAlignment="1">
      <alignment horizontal="left"/>
      <protection/>
    </xf>
    <xf numFmtId="49" fontId="31" fillId="25" borderId="0" xfId="505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 wrapText="1"/>
    </xf>
    <xf numFmtId="0" fontId="8" fillId="25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38" fillId="0" borderId="0" xfId="498" applyFont="1" applyFill="1" applyBorder="1" applyAlignment="1">
      <alignment/>
      <protection/>
    </xf>
    <xf numFmtId="0" fontId="64" fillId="0" borderId="0" xfId="503" applyFont="1" applyFill="1" applyBorder="1" applyAlignment="1">
      <alignment horizontal="left"/>
      <protection/>
    </xf>
    <xf numFmtId="0" fontId="64" fillId="0" borderId="0" xfId="503" applyFont="1" applyBorder="1" applyAlignment="1">
      <alignment horizontal="center"/>
      <protection/>
    </xf>
    <xf numFmtId="0" fontId="64" fillId="0" borderId="0" xfId="498" applyFont="1" applyFill="1" applyBorder="1" applyAlignment="1">
      <alignment horizontal="center" vertical="top" wrapText="1"/>
      <protection/>
    </xf>
    <xf numFmtId="0" fontId="39" fillId="0" borderId="0" xfId="498" applyFont="1" applyFill="1" applyBorder="1" applyAlignment="1">
      <alignment horizontal="center" vertical="top" wrapText="1"/>
      <protection/>
    </xf>
    <xf numFmtId="0" fontId="35" fillId="0" borderId="0" xfId="505" applyFont="1" applyBorder="1" applyAlignment="1">
      <alignment horizontal="center"/>
      <protection/>
    </xf>
    <xf numFmtId="0" fontId="44" fillId="25" borderId="0" xfId="505" applyFont="1" applyFill="1" applyBorder="1" applyAlignment="1">
      <alignment/>
      <protection/>
    </xf>
    <xf numFmtId="0" fontId="44" fillId="25" borderId="0" xfId="498" applyFont="1" applyFill="1" applyBorder="1" applyAlignment="1">
      <alignment horizontal="center"/>
      <protection/>
    </xf>
    <xf numFmtId="0" fontId="38" fillId="0" borderId="0" xfId="498" applyFont="1" applyFill="1" applyBorder="1">
      <alignment/>
      <protection/>
    </xf>
    <xf numFmtId="0" fontId="79" fillId="0" borderId="0" xfId="505" applyFont="1" applyFill="1" applyBorder="1" applyAlignment="1">
      <alignment vertical="center"/>
      <protection/>
    </xf>
    <xf numFmtId="0" fontId="79" fillId="0" borderId="0" xfId="498" applyFont="1" applyFill="1" applyBorder="1" applyAlignment="1">
      <alignment horizontal="center" vertical="center" wrapText="1"/>
      <protection/>
    </xf>
    <xf numFmtId="0" fontId="44" fillId="25" borderId="0" xfId="498" applyFont="1" applyFill="1" applyBorder="1" applyAlignment="1">
      <alignment horizontal="justify"/>
      <protection/>
    </xf>
    <xf numFmtId="0" fontId="38" fillId="25" borderId="0" xfId="498" applyFont="1" applyFill="1" applyBorder="1" applyAlignment="1">
      <alignment/>
      <protection/>
    </xf>
    <xf numFmtId="0" fontId="44" fillId="25" borderId="0" xfId="505" applyFont="1" applyFill="1" applyBorder="1">
      <alignment/>
      <protection/>
    </xf>
    <xf numFmtId="0" fontId="79" fillId="0" borderId="0" xfId="505" applyFont="1" applyFill="1" applyBorder="1" applyAlignment="1">
      <alignment/>
      <protection/>
    </xf>
    <xf numFmtId="0" fontId="83" fillId="0" borderId="0" xfId="505" applyFont="1" applyFill="1" applyBorder="1" applyAlignment="1">
      <alignment horizontal="center"/>
      <protection/>
    </xf>
    <xf numFmtId="0" fontId="79" fillId="0" borderId="0" xfId="498" applyFont="1" applyFill="1" applyBorder="1" applyAlignment="1">
      <alignment horizontal="center" vertical="top" wrapText="1"/>
      <protection/>
    </xf>
    <xf numFmtId="0" fontId="32" fillId="25" borderId="0" xfId="0" applyFont="1" applyFill="1" applyBorder="1" applyAlignment="1">
      <alignment wrapText="1"/>
    </xf>
    <xf numFmtId="0" fontId="105" fillId="0" borderId="12" xfId="453" applyFont="1" applyFill="1" applyBorder="1" applyAlignment="1">
      <alignment horizontal="center" vertical="center" wrapText="1"/>
      <protection/>
    </xf>
    <xf numFmtId="0" fontId="40" fillId="0" borderId="12" xfId="453" applyFont="1" applyFill="1" applyBorder="1" applyAlignment="1">
      <alignment horizontal="center" vertical="center"/>
      <protection/>
    </xf>
    <xf numFmtId="14" fontId="22" fillId="0" borderId="0" xfId="504" applyNumberFormat="1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1" fontId="33" fillId="27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2" fillId="0" borderId="25" xfId="504" applyFont="1" applyFill="1" applyBorder="1" applyAlignment="1">
      <alignment vertical="center"/>
      <protection/>
    </xf>
    <xf numFmtId="14" fontId="22" fillId="0" borderId="25" xfId="504" applyNumberFormat="1" applyFont="1" applyFill="1" applyBorder="1" applyAlignment="1">
      <alignment horizontal="left" vertical="center"/>
      <protection/>
    </xf>
    <xf numFmtId="0" fontId="22" fillId="0" borderId="25" xfId="50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12" xfId="453" applyFont="1" applyFill="1" applyBorder="1" applyAlignment="1">
      <alignment horizontal="left" vertical="center"/>
      <protection/>
    </xf>
    <xf numFmtId="0" fontId="31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4" fontId="38" fillId="0" borderId="15" xfId="453" applyNumberFormat="1" applyFont="1" applyFill="1" applyBorder="1" applyAlignment="1">
      <alignment horizontal="center" vertical="center"/>
      <protection/>
    </xf>
    <xf numFmtId="0" fontId="8" fillId="0" borderId="41" xfId="453" applyFont="1" applyFill="1" applyBorder="1" applyAlignment="1">
      <alignment horizontal="center" vertical="center" wrapText="1"/>
      <protection/>
    </xf>
    <xf numFmtId="0" fontId="8" fillId="0" borderId="42" xfId="453" applyFont="1" applyFill="1" applyBorder="1" applyAlignment="1">
      <alignment horizontal="center" vertical="center" wrapText="1"/>
      <protection/>
    </xf>
    <xf numFmtId="0" fontId="8" fillId="0" borderId="17" xfId="453" applyFont="1" applyFill="1" applyBorder="1" applyAlignment="1">
      <alignment horizontal="center" vertical="center" wrapText="1"/>
      <protection/>
    </xf>
    <xf numFmtId="0" fontId="8" fillId="0" borderId="20" xfId="453" applyFont="1" applyFill="1" applyBorder="1" applyAlignment="1">
      <alignment horizontal="center" vertical="center" wrapText="1"/>
      <protection/>
    </xf>
    <xf numFmtId="0" fontId="8" fillId="0" borderId="22" xfId="453" applyFont="1" applyFill="1" applyBorder="1" applyAlignment="1">
      <alignment horizontal="center" vertical="center" wrapText="1"/>
      <protection/>
    </xf>
    <xf numFmtId="0" fontId="8" fillId="0" borderId="14" xfId="453" applyFont="1" applyFill="1" applyBorder="1" applyAlignment="1">
      <alignment horizontal="center" vertical="center" wrapText="1"/>
      <protection/>
    </xf>
    <xf numFmtId="0" fontId="8" fillId="0" borderId="21" xfId="453" applyFont="1" applyFill="1" applyBorder="1" applyAlignment="1">
      <alignment horizontal="center" vertical="center" wrapText="1"/>
      <protection/>
    </xf>
    <xf numFmtId="0" fontId="8" fillId="0" borderId="67" xfId="453" applyFont="1" applyFill="1" applyBorder="1" applyAlignment="1">
      <alignment horizontal="center" vertical="center" wrapText="1"/>
      <protection/>
    </xf>
    <xf numFmtId="1" fontId="33" fillId="37" borderId="12" xfId="453" applyNumberFormat="1" applyFont="1" applyFill="1" applyBorder="1" applyAlignment="1">
      <alignment horizontal="center" vertical="center"/>
      <protection/>
    </xf>
    <xf numFmtId="0" fontId="33" fillId="37" borderId="16" xfId="453" applyFont="1" applyFill="1" applyBorder="1" applyAlignment="1">
      <alignment horizontal="center" vertical="center"/>
      <protection/>
    </xf>
    <xf numFmtId="0" fontId="33" fillId="37" borderId="14" xfId="453" applyFont="1" applyFill="1" applyBorder="1" applyAlignment="1">
      <alignment horizontal="left" vertical="center"/>
      <protection/>
    </xf>
    <xf numFmtId="14" fontId="38" fillId="37" borderId="16" xfId="453" applyNumberFormat="1" applyFont="1" applyFill="1" applyBorder="1" applyAlignment="1">
      <alignment horizontal="center" vertical="center"/>
      <protection/>
    </xf>
    <xf numFmtId="1" fontId="33" fillId="37" borderId="16" xfId="453" applyNumberFormat="1" applyFont="1" applyFill="1" applyBorder="1" applyAlignment="1">
      <alignment horizontal="center" vertical="center"/>
      <protection/>
    </xf>
    <xf numFmtId="1" fontId="33" fillId="37" borderId="76" xfId="453" applyNumberFormat="1" applyFont="1" applyFill="1" applyBorder="1" applyAlignment="1">
      <alignment horizontal="center" vertical="center"/>
      <protection/>
    </xf>
    <xf numFmtId="0" fontId="8" fillId="37" borderId="0" xfId="453" applyFont="1" applyFill="1" applyBorder="1" applyAlignment="1">
      <alignment horizontal="left" vertical="center"/>
      <protection/>
    </xf>
    <xf numFmtId="1" fontId="8" fillId="37" borderId="0" xfId="453" applyNumberFormat="1" applyFont="1" applyFill="1" applyBorder="1" applyAlignment="1">
      <alignment horizontal="center" vertical="center" wrapText="1"/>
      <protection/>
    </xf>
    <xf numFmtId="0" fontId="60" fillId="37" borderId="0" xfId="453" applyFont="1" applyFill="1" applyBorder="1" applyAlignment="1">
      <alignment horizontal="center" vertical="center"/>
      <protection/>
    </xf>
    <xf numFmtId="1" fontId="33" fillId="37" borderId="0" xfId="453" applyNumberFormat="1" applyFont="1" applyFill="1" applyBorder="1" applyAlignment="1">
      <alignment horizontal="center" vertical="center"/>
      <protection/>
    </xf>
    <xf numFmtId="0" fontId="101" fillId="37" borderId="0" xfId="453" applyFill="1" applyAlignment="1">
      <alignment horizontal="left" vertical="center"/>
      <protection/>
    </xf>
    <xf numFmtId="1" fontId="101" fillId="37" borderId="0" xfId="453" applyNumberFormat="1" applyFill="1" applyAlignment="1">
      <alignment horizontal="center" vertical="center"/>
      <protection/>
    </xf>
    <xf numFmtId="0" fontId="101" fillId="37" borderId="0" xfId="453" applyFill="1" applyAlignment="1">
      <alignment horizontal="center" vertical="center"/>
      <protection/>
    </xf>
    <xf numFmtId="0" fontId="101" fillId="37" borderId="0" xfId="453" applyFill="1" applyBorder="1" applyAlignment="1">
      <alignment horizontal="center" vertical="center"/>
      <protection/>
    </xf>
    <xf numFmtId="0" fontId="15" fillId="37" borderId="0" xfId="453" applyFont="1" applyFill="1" applyAlignment="1">
      <alignment horizontal="center" vertical="center"/>
      <protection/>
    </xf>
    <xf numFmtId="0" fontId="101" fillId="0" borderId="20" xfId="453" applyBorder="1" applyAlignment="1">
      <alignment horizontal="center" vertical="center" wrapText="1"/>
      <protection/>
    </xf>
    <xf numFmtId="1" fontId="33" fillId="38" borderId="76" xfId="453" applyNumberFormat="1" applyFont="1" applyFill="1" applyBorder="1" applyAlignment="1">
      <alignment horizontal="center" vertical="center"/>
      <protection/>
    </xf>
    <xf numFmtId="0" fontId="33" fillId="38" borderId="17" xfId="453" applyFont="1" applyFill="1" applyBorder="1" applyAlignment="1">
      <alignment horizontal="left" vertical="center"/>
      <protection/>
    </xf>
    <xf numFmtId="14" fontId="38" fillId="38" borderId="18" xfId="453" applyNumberFormat="1" applyFont="1" applyFill="1" applyBorder="1" applyAlignment="1">
      <alignment horizontal="center" vertical="center"/>
      <protection/>
    </xf>
    <xf numFmtId="1" fontId="33" fillId="38" borderId="18" xfId="453" applyNumberFormat="1" applyFont="1" applyFill="1" applyBorder="1" applyAlignment="1">
      <alignment horizontal="center" vertical="center"/>
      <protection/>
    </xf>
    <xf numFmtId="0" fontId="33" fillId="38" borderId="18" xfId="453" applyFont="1" applyFill="1" applyBorder="1" applyAlignment="1">
      <alignment horizontal="center" vertical="center"/>
      <protection/>
    </xf>
    <xf numFmtId="0" fontId="60" fillId="38" borderId="18" xfId="453" applyFont="1" applyFill="1" applyBorder="1" applyAlignment="1">
      <alignment horizontal="center" vertical="center"/>
      <protection/>
    </xf>
    <xf numFmtId="1" fontId="60" fillId="38" borderId="18" xfId="453" applyNumberFormat="1" applyFont="1" applyFill="1" applyBorder="1" applyAlignment="1">
      <alignment horizontal="center" vertical="center"/>
      <protection/>
    </xf>
    <xf numFmtId="1" fontId="33" fillId="38" borderId="22" xfId="453" applyNumberFormat="1" applyFont="1" applyFill="1" applyBorder="1" applyAlignment="1">
      <alignment horizontal="center" vertical="center"/>
      <protection/>
    </xf>
    <xf numFmtId="0" fontId="8" fillId="38" borderId="18" xfId="453" applyFont="1" applyFill="1" applyBorder="1" applyAlignment="1">
      <alignment horizontal="center" vertical="center"/>
      <protection/>
    </xf>
    <xf numFmtId="14" fontId="0" fillId="38" borderId="18" xfId="453" applyNumberFormat="1" applyFont="1" applyFill="1" applyBorder="1" applyAlignment="1">
      <alignment horizontal="center" vertical="center"/>
      <protection/>
    </xf>
    <xf numFmtId="0" fontId="101" fillId="38" borderId="18" xfId="453" applyFill="1" applyBorder="1" applyAlignment="1">
      <alignment horizontal="center" vertical="center"/>
      <protection/>
    </xf>
    <xf numFmtId="0" fontId="8" fillId="38" borderId="12" xfId="0" applyFont="1" applyFill="1" applyBorder="1" applyAlignment="1">
      <alignment horizontal="center" wrapText="1"/>
    </xf>
    <xf numFmtId="0" fontId="18" fillId="38" borderId="41" xfId="504" applyFont="1" applyFill="1" applyBorder="1" applyAlignment="1">
      <alignment horizontal="center"/>
      <protection/>
    </xf>
    <xf numFmtId="0" fontId="22" fillId="38" borderId="12" xfId="504" applyFont="1" applyFill="1" applyBorder="1" applyAlignment="1">
      <alignment vertical="center"/>
      <protection/>
    </xf>
    <xf numFmtId="14" fontId="22" fillId="38" borderId="12" xfId="504" applyNumberFormat="1" applyFont="1" applyFill="1" applyBorder="1" applyAlignment="1">
      <alignment horizontal="left" vertical="center"/>
      <protection/>
    </xf>
    <xf numFmtId="0" fontId="22" fillId="38" borderId="12" xfId="504" applyFont="1" applyFill="1" applyBorder="1" applyAlignment="1">
      <alignment horizontal="center"/>
      <protection/>
    </xf>
    <xf numFmtId="0" fontId="22" fillId="38" borderId="12" xfId="504" applyFont="1" applyFill="1" applyBorder="1">
      <alignment/>
      <protection/>
    </xf>
    <xf numFmtId="0" fontId="31" fillId="38" borderId="12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4" fontId="22" fillId="38" borderId="42" xfId="504" applyNumberFormat="1" applyFont="1" applyFill="1" applyBorder="1" applyAlignment="1">
      <alignment horizontal="center"/>
      <protection/>
    </xf>
    <xf numFmtId="0" fontId="8" fillId="38" borderId="18" xfId="0" applyFont="1" applyFill="1" applyBorder="1" applyAlignment="1">
      <alignment horizontal="center"/>
    </xf>
    <xf numFmtId="0" fontId="18" fillId="38" borderId="17" xfId="504" applyFont="1" applyFill="1" applyBorder="1" applyAlignment="1">
      <alignment horizontal="center" vertical="center"/>
      <protection/>
    </xf>
    <xf numFmtId="0" fontId="22" fillId="38" borderId="18" xfId="504" applyFont="1" applyFill="1" applyBorder="1">
      <alignment/>
      <protection/>
    </xf>
    <xf numFmtId="14" fontId="22" fillId="38" borderId="18" xfId="504" applyNumberFormat="1" applyFont="1" applyFill="1" applyBorder="1" applyAlignment="1">
      <alignment horizontal="center"/>
      <protection/>
    </xf>
    <xf numFmtId="0" fontId="22" fillId="38" borderId="18" xfId="504" applyFont="1" applyFill="1" applyBorder="1" applyAlignment="1">
      <alignment horizontal="center"/>
      <protection/>
    </xf>
    <xf numFmtId="0" fontId="22" fillId="38" borderId="18" xfId="504" applyFont="1" applyFill="1" applyBorder="1" applyAlignment="1">
      <alignment horizontal="center" vertical="center" wrapText="1"/>
      <protection/>
    </xf>
    <xf numFmtId="2" fontId="22" fillId="38" borderId="22" xfId="504" applyNumberFormat="1" applyFont="1" applyFill="1" applyBorder="1" applyAlignment="1">
      <alignment horizontal="center" vertical="center"/>
      <protection/>
    </xf>
    <xf numFmtId="0" fontId="22" fillId="0" borderId="25" xfId="504" applyFont="1" applyFill="1" applyBorder="1">
      <alignment/>
      <protection/>
    </xf>
    <xf numFmtId="0" fontId="33" fillId="0" borderId="25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4" fontId="22" fillId="0" borderId="67" xfId="504" applyNumberFormat="1" applyFont="1" applyFill="1" applyBorder="1" applyAlignment="1">
      <alignment horizontal="center"/>
      <protection/>
    </xf>
    <xf numFmtId="0" fontId="18" fillId="38" borderId="17" xfId="504" applyFont="1" applyFill="1" applyBorder="1" applyAlignment="1">
      <alignment horizontal="center"/>
      <protection/>
    </xf>
    <xf numFmtId="0" fontId="22" fillId="38" borderId="18" xfId="504" applyFont="1" applyFill="1" applyBorder="1" applyAlignment="1">
      <alignment vertical="center"/>
      <protection/>
    </xf>
    <xf numFmtId="14" fontId="22" fillId="38" borderId="18" xfId="504" applyNumberFormat="1" applyFont="1" applyFill="1" applyBorder="1" applyAlignment="1">
      <alignment horizontal="left" vertical="center"/>
      <protection/>
    </xf>
    <xf numFmtId="4" fontId="22" fillId="38" borderId="22" xfId="504" applyNumberFormat="1" applyFont="1" applyFill="1" applyBorder="1" applyAlignment="1">
      <alignment horizontal="center"/>
      <protection/>
    </xf>
    <xf numFmtId="0" fontId="22" fillId="37" borderId="15" xfId="504" applyFont="1" applyFill="1" applyBorder="1" applyAlignment="1">
      <alignment horizontal="center"/>
      <protection/>
    </xf>
    <xf numFmtId="1" fontId="33" fillId="37" borderId="0" xfId="0" applyNumberFormat="1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14" fontId="0" fillId="37" borderId="16" xfId="453" applyNumberFormat="1" applyFont="1" applyFill="1" applyBorder="1" applyAlignment="1">
      <alignment horizontal="center" vertical="center"/>
      <protection/>
    </xf>
    <xf numFmtId="0" fontId="101" fillId="37" borderId="16" xfId="453" applyFill="1" applyBorder="1" applyAlignment="1">
      <alignment horizontal="center" vertical="center"/>
      <protection/>
    </xf>
    <xf numFmtId="0" fontId="44" fillId="0" borderId="12" xfId="498" applyFont="1" applyFill="1" applyBorder="1" applyAlignment="1">
      <alignment horizontal="center" vertical="top" wrapText="1"/>
      <protection/>
    </xf>
    <xf numFmtId="0" fontId="40" fillId="0" borderId="0" xfId="498" applyFont="1" applyFill="1" applyBorder="1" applyAlignment="1">
      <alignment horizontal="left" vertical="center"/>
      <protection/>
    </xf>
    <xf numFmtId="0" fontId="101" fillId="0" borderId="0" xfId="453" applyFill="1" applyBorder="1" applyAlignment="1">
      <alignment horizontal="center" vertical="center" wrapText="1"/>
      <protection/>
    </xf>
    <xf numFmtId="1" fontId="33" fillId="8" borderId="25" xfId="0" applyNumberFormat="1" applyFont="1" applyFill="1" applyBorder="1" applyAlignment="1">
      <alignment horizontal="center"/>
    </xf>
    <xf numFmtId="0" fontId="101" fillId="38" borderId="12" xfId="453" applyFill="1" applyBorder="1" applyAlignment="1">
      <alignment horizontal="center" vertical="center" wrapText="1"/>
      <protection/>
    </xf>
    <xf numFmtId="0" fontId="33" fillId="38" borderId="12" xfId="453" applyFont="1" applyFill="1" applyBorder="1" applyAlignment="1">
      <alignment horizontal="left" vertical="center"/>
      <protection/>
    </xf>
    <xf numFmtId="14" fontId="0" fillId="38" borderId="12" xfId="453" applyNumberFormat="1" applyFont="1" applyFill="1" applyBorder="1" applyAlignment="1">
      <alignment horizontal="center" vertical="center"/>
      <protection/>
    </xf>
    <xf numFmtId="1" fontId="33" fillId="38" borderId="12" xfId="453" applyNumberFormat="1" applyFont="1" applyFill="1" applyBorder="1" applyAlignment="1">
      <alignment horizontal="center" vertical="center"/>
      <protection/>
    </xf>
    <xf numFmtId="0" fontId="33" fillId="38" borderId="12" xfId="453" applyFont="1" applyFill="1" applyBorder="1" applyAlignment="1">
      <alignment horizontal="center" vertical="center"/>
      <protection/>
    </xf>
    <xf numFmtId="0" fontId="32" fillId="38" borderId="12" xfId="453" applyFont="1" applyFill="1" applyBorder="1" applyAlignment="1">
      <alignment horizontal="center" vertical="center" wrapText="1"/>
      <protection/>
    </xf>
    <xf numFmtId="2" fontId="32" fillId="38" borderId="12" xfId="453" applyNumberFormat="1" applyFont="1" applyFill="1" applyBorder="1" applyAlignment="1">
      <alignment horizontal="center" vertical="center" wrapText="1"/>
      <protection/>
    </xf>
    <xf numFmtId="14" fontId="38" fillId="38" borderId="12" xfId="453" applyNumberFormat="1" applyFont="1" applyFill="1" applyBorder="1" applyAlignment="1">
      <alignment horizontal="center" vertical="center"/>
      <protection/>
    </xf>
    <xf numFmtId="0" fontId="8" fillId="39" borderId="12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6" fillId="0" borderId="29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/>
    </xf>
    <xf numFmtId="0" fontId="35" fillId="0" borderId="12" xfId="503" applyFont="1" applyBorder="1" applyAlignment="1">
      <alignment horizontal="center"/>
      <protection/>
    </xf>
    <xf numFmtId="0" fontId="36" fillId="0" borderId="11" xfId="453" applyFont="1" applyBorder="1" applyAlignment="1">
      <alignment horizontal="left" vertical="center"/>
      <protection/>
    </xf>
    <xf numFmtId="0" fontId="107" fillId="38" borderId="12" xfId="453" applyFont="1" applyFill="1" applyBorder="1" applyAlignment="1">
      <alignment horizontal="center" vertical="center" wrapText="1"/>
      <protection/>
    </xf>
    <xf numFmtId="0" fontId="106" fillId="38" borderId="12" xfId="453" applyFont="1" applyFill="1" applyBorder="1" applyAlignment="1">
      <alignment horizontal="center" vertical="center" wrapText="1"/>
      <protection/>
    </xf>
    <xf numFmtId="0" fontId="44" fillId="25" borderId="12" xfId="498" applyFont="1" applyFill="1" applyBorder="1" applyAlignment="1">
      <alignment horizontal="center" vertical="top" wrapText="1"/>
      <protection/>
    </xf>
    <xf numFmtId="0" fontId="88" fillId="0" borderId="12" xfId="498" applyFont="1" applyFill="1" applyBorder="1" applyAlignment="1">
      <alignment horizontal="center" vertical="center" wrapText="1"/>
      <protection/>
    </xf>
    <xf numFmtId="0" fontId="88" fillId="0" borderId="12" xfId="498" applyFont="1" applyFill="1" applyBorder="1" applyAlignment="1">
      <alignment horizontal="center" vertical="top" wrapText="1"/>
      <protection/>
    </xf>
    <xf numFmtId="0" fontId="44" fillId="0" borderId="12" xfId="498" applyFont="1" applyFill="1" applyBorder="1" applyAlignment="1">
      <alignment horizontal="center"/>
      <protection/>
    </xf>
    <xf numFmtId="0" fontId="107" fillId="0" borderId="12" xfId="453" applyFont="1" applyFill="1" applyBorder="1" applyAlignment="1">
      <alignment horizontal="center" vertical="center" wrapText="1"/>
      <protection/>
    </xf>
    <xf numFmtId="0" fontId="107" fillId="0" borderId="12" xfId="453" applyFont="1" applyFill="1" applyBorder="1" applyAlignment="1">
      <alignment horizontal="center" vertical="center"/>
      <protection/>
    </xf>
    <xf numFmtId="0" fontId="44" fillId="0" borderId="12" xfId="498" applyFont="1" applyFill="1" applyBorder="1" applyAlignment="1">
      <alignment horizontal="center"/>
      <protection/>
    </xf>
    <xf numFmtId="0" fontId="79" fillId="0" borderId="12" xfId="498" applyFont="1" applyFill="1" applyBorder="1" applyAlignment="1">
      <alignment horizontal="center" vertical="center"/>
      <protection/>
    </xf>
    <xf numFmtId="0" fontId="44" fillId="0" borderId="12" xfId="498" applyFont="1" applyFill="1" applyBorder="1" applyAlignment="1">
      <alignment horizontal="center" vertical="top" wrapText="1"/>
      <protection/>
    </xf>
    <xf numFmtId="0" fontId="44" fillId="0" borderId="12" xfId="498" applyFont="1" applyFill="1" applyBorder="1" applyAlignment="1">
      <alignment horizontal="center" vertical="center"/>
      <protection/>
    </xf>
    <xf numFmtId="0" fontId="31" fillId="0" borderId="77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8" fillId="37" borderId="0" xfId="45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108" fillId="0" borderId="0" xfId="453" applyFont="1" applyFill="1" applyAlignment="1">
      <alignment horizontal="center" vertical="center"/>
      <protection/>
    </xf>
    <xf numFmtId="0" fontId="31" fillId="0" borderId="16" xfId="0" applyFont="1" applyFill="1" applyBorder="1" applyAlignment="1">
      <alignment horizontal="left" vertical="center"/>
    </xf>
    <xf numFmtId="0" fontId="31" fillId="0" borderId="41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center" wrapText="1"/>
    </xf>
    <xf numFmtId="0" fontId="31" fillId="0" borderId="45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wrapText="1"/>
    </xf>
    <xf numFmtId="0" fontId="101" fillId="0" borderId="16" xfId="453" applyFill="1" applyBorder="1" applyAlignment="1">
      <alignment horizontal="center" vertical="center"/>
      <protection/>
    </xf>
    <xf numFmtId="0" fontId="31" fillId="0" borderId="16" xfId="0" applyFont="1" applyFill="1" applyBorder="1" applyAlignment="1">
      <alignment/>
    </xf>
    <xf numFmtId="0" fontId="31" fillId="0" borderId="41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7" xfId="0" applyFont="1" applyFill="1" applyBorder="1" applyAlignment="1">
      <alignment/>
    </xf>
    <xf numFmtId="0" fontId="109" fillId="0" borderId="0" xfId="453" applyFont="1" applyFill="1" applyAlignment="1">
      <alignment horizontal="left" vertical="center"/>
      <protection/>
    </xf>
    <xf numFmtId="0" fontId="31" fillId="38" borderId="14" xfId="0" applyFont="1" applyFill="1" applyBorder="1" applyAlignment="1">
      <alignment wrapText="1"/>
    </xf>
    <xf numFmtId="0" fontId="101" fillId="38" borderId="16" xfId="453" applyFill="1" applyBorder="1" applyAlignment="1">
      <alignment horizontal="center" vertical="center"/>
      <protection/>
    </xf>
    <xf numFmtId="0" fontId="110" fillId="0" borderId="0" xfId="453" applyFont="1" applyFill="1" applyAlignment="1">
      <alignment horizontal="left" vertical="center"/>
      <protection/>
    </xf>
    <xf numFmtId="0" fontId="33" fillId="0" borderId="23" xfId="0" applyFont="1" applyFill="1" applyBorder="1" applyAlignment="1">
      <alignment horizontal="center" vertical="center"/>
    </xf>
    <xf numFmtId="0" fontId="31" fillId="38" borderId="41" xfId="0" applyFont="1" applyFill="1" applyBorder="1" applyAlignment="1">
      <alignment/>
    </xf>
    <xf numFmtId="0" fontId="31" fillId="38" borderId="17" xfId="0" applyFont="1" applyFill="1" applyBorder="1" applyAlignment="1">
      <alignment/>
    </xf>
    <xf numFmtId="0" fontId="31" fillId="0" borderId="16" xfId="0" applyFont="1" applyFill="1" applyBorder="1" applyAlignment="1">
      <alignment wrapText="1"/>
    </xf>
    <xf numFmtId="0" fontId="31" fillId="0" borderId="41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38" borderId="14" xfId="0" applyFont="1" applyFill="1" applyBorder="1" applyAlignment="1">
      <alignment/>
    </xf>
    <xf numFmtId="0" fontId="31" fillId="38" borderId="20" xfId="0" applyFont="1" applyFill="1" applyBorder="1" applyAlignment="1">
      <alignment vertical="center" wrapText="1"/>
    </xf>
    <xf numFmtId="0" fontId="31" fillId="38" borderId="1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11" fillId="0" borderId="0" xfId="453" applyFont="1" applyFill="1" applyAlignment="1">
      <alignment horizontal="left" vertical="center"/>
      <protection/>
    </xf>
    <xf numFmtId="0" fontId="31" fillId="0" borderId="19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1" fillId="0" borderId="12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horizontal="left" wrapText="1"/>
    </xf>
    <xf numFmtId="0" fontId="106" fillId="0" borderId="12" xfId="0" applyFont="1" applyFill="1" applyBorder="1" applyAlignment="1">
      <alignment/>
    </xf>
    <xf numFmtId="0" fontId="102" fillId="0" borderId="0" xfId="503" applyFont="1" applyAlignment="1">
      <alignment/>
      <protection/>
    </xf>
    <xf numFmtId="0" fontId="112" fillId="38" borderId="78" xfId="503" applyFont="1" applyFill="1" applyBorder="1">
      <alignment/>
      <protection/>
    </xf>
    <xf numFmtId="0" fontId="113" fillId="38" borderId="12" xfId="503" applyFont="1" applyFill="1" applyBorder="1" applyAlignment="1">
      <alignment wrapText="1"/>
      <protection/>
    </xf>
    <xf numFmtId="1" fontId="114" fillId="0" borderId="78" xfId="503" applyNumberFormat="1" applyFont="1" applyBorder="1">
      <alignment/>
      <protection/>
    </xf>
    <xf numFmtId="0" fontId="114" fillId="0" borderId="78" xfId="503" applyFont="1" applyBorder="1">
      <alignment/>
      <protection/>
    </xf>
    <xf numFmtId="0" fontId="112" fillId="0" borderId="78" xfId="503" applyFont="1" applyBorder="1">
      <alignment/>
      <protection/>
    </xf>
    <xf numFmtId="4" fontId="114" fillId="0" borderId="78" xfId="503" applyNumberFormat="1" applyFont="1" applyBorder="1">
      <alignment/>
      <protection/>
    </xf>
    <xf numFmtId="0" fontId="114" fillId="37" borderId="78" xfId="503" applyFont="1" applyFill="1" applyBorder="1">
      <alignment/>
      <protection/>
    </xf>
    <xf numFmtId="0" fontId="113" fillId="0" borderId="12" xfId="503" applyFont="1" applyFill="1" applyBorder="1" applyAlignment="1">
      <alignment wrapText="1"/>
      <protection/>
    </xf>
    <xf numFmtId="0" fontId="113" fillId="0" borderId="18" xfId="503" applyFont="1" applyFill="1" applyBorder="1" applyAlignment="1">
      <alignment wrapText="1"/>
      <protection/>
    </xf>
    <xf numFmtId="0" fontId="22" fillId="38" borderId="12" xfId="503" applyFont="1" applyFill="1" applyBorder="1" applyAlignment="1">
      <alignment wrapText="1"/>
      <protection/>
    </xf>
    <xf numFmtId="0" fontId="115" fillId="0" borderId="12" xfId="503" applyFont="1" applyBorder="1" applyAlignment="1">
      <alignment horizontal="left" vertical="center"/>
      <protection/>
    </xf>
    <xf numFmtId="0" fontId="115" fillId="0" borderId="18" xfId="503" applyFont="1" applyBorder="1" applyAlignment="1">
      <alignment horizontal="left" vertical="center"/>
      <protection/>
    </xf>
    <xf numFmtId="0" fontId="102" fillId="0" borderId="0" xfId="503" applyFont="1" applyFill="1" applyBorder="1" applyAlignment="1">
      <alignment/>
      <protection/>
    </xf>
    <xf numFmtId="0" fontId="32" fillId="0" borderId="0" xfId="0" applyFont="1" applyBorder="1" applyAlignment="1">
      <alignment horizontal="center" vertical="center"/>
    </xf>
    <xf numFmtId="0" fontId="33" fillId="38" borderId="25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101" fillId="38" borderId="16" xfId="453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vertical="center"/>
    </xf>
    <xf numFmtId="49" fontId="33" fillId="0" borderId="12" xfId="453" applyNumberFormat="1" applyFont="1" applyFill="1" applyBorder="1" applyAlignment="1">
      <alignment horizontal="center" vertical="center"/>
      <protection/>
    </xf>
    <xf numFmtId="14" fontId="38" fillId="0" borderId="12" xfId="453" applyNumberFormat="1" applyFont="1" applyFill="1" applyBorder="1" applyAlignment="1">
      <alignment horizontal="center" vertical="center"/>
      <protection/>
    </xf>
    <xf numFmtId="0" fontId="8" fillId="37" borderId="12" xfId="0" applyFont="1" applyFill="1" applyBorder="1" applyAlignment="1">
      <alignment horizontal="center" wrapText="1"/>
    </xf>
    <xf numFmtId="0" fontId="110" fillId="0" borderId="12" xfId="0" applyFont="1" applyFill="1" applyBorder="1" applyAlignment="1">
      <alignment horizontal="center" vertical="center"/>
    </xf>
    <xf numFmtId="0" fontId="116" fillId="0" borderId="12" xfId="0" applyFont="1" applyFill="1" applyBorder="1" applyAlignment="1">
      <alignment horizontal="center" wrapText="1"/>
    </xf>
    <xf numFmtId="0" fontId="33" fillId="0" borderId="35" xfId="0" applyFont="1" applyFill="1" applyBorder="1" applyAlignment="1">
      <alignment/>
    </xf>
    <xf numFmtId="0" fontId="110" fillId="0" borderId="18" xfId="0" applyFont="1" applyFill="1" applyBorder="1" applyAlignment="1">
      <alignment horizontal="center" vertical="center"/>
    </xf>
    <xf numFmtId="0" fontId="116" fillId="0" borderId="18" xfId="0" applyFont="1" applyFill="1" applyBorder="1" applyAlignment="1">
      <alignment horizontal="center" wrapText="1"/>
    </xf>
    <xf numFmtId="0" fontId="33" fillId="0" borderId="31" xfId="0" applyFont="1" applyFill="1" applyBorder="1" applyAlignment="1">
      <alignment/>
    </xf>
    <xf numFmtId="0" fontId="116" fillId="0" borderId="15" xfId="0" applyFont="1" applyFill="1" applyBorder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117" fillId="0" borderId="32" xfId="0" applyFont="1" applyBorder="1" applyAlignment="1">
      <alignment horizontal="left" wrapText="1"/>
    </xf>
    <xf numFmtId="0" fontId="110" fillId="0" borderId="16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wrapText="1"/>
    </xf>
    <xf numFmtId="0" fontId="116" fillId="0" borderId="21" xfId="0" applyFont="1" applyFill="1" applyBorder="1" applyAlignment="1">
      <alignment horizontal="center" wrapText="1"/>
    </xf>
    <xf numFmtId="0" fontId="117" fillId="0" borderId="28" xfId="0" applyFont="1" applyBorder="1" applyAlignment="1">
      <alignment wrapText="1"/>
    </xf>
    <xf numFmtId="0" fontId="110" fillId="0" borderId="19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center" vertical="center"/>
    </xf>
    <xf numFmtId="0" fontId="116" fillId="0" borderId="13" xfId="0" applyFont="1" applyFill="1" applyBorder="1" applyAlignment="1">
      <alignment horizontal="center" wrapText="1"/>
    </xf>
    <xf numFmtId="0" fontId="116" fillId="0" borderId="66" xfId="0" applyFont="1" applyFill="1" applyBorder="1" applyAlignment="1">
      <alignment horizontal="center" wrapText="1"/>
    </xf>
    <xf numFmtId="1" fontId="118" fillId="0" borderId="18" xfId="0" applyNumberFormat="1" applyFont="1" applyFill="1" applyBorder="1" applyAlignment="1">
      <alignment horizontal="center" vertical="center"/>
    </xf>
    <xf numFmtId="1" fontId="118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" fontId="118" fillId="0" borderId="18" xfId="0" applyNumberFormat="1" applyFont="1" applyFill="1" applyBorder="1" applyAlignment="1">
      <alignment horizontal="center" vertical="center"/>
    </xf>
    <xf numFmtId="0" fontId="31" fillId="0" borderId="7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1" fillId="0" borderId="35" xfId="0" applyFont="1" applyFill="1" applyBorder="1" applyAlignment="1">
      <alignment horizontal="left" vertical="center"/>
    </xf>
    <xf numFmtId="0" fontId="119" fillId="0" borderId="16" xfId="0" applyFont="1" applyFill="1" applyBorder="1" applyAlignment="1">
      <alignment horizontal="center" vertical="center"/>
    </xf>
    <xf numFmtId="0" fontId="119" fillId="0" borderId="18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3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/>
    </xf>
    <xf numFmtId="0" fontId="106" fillId="37" borderId="0" xfId="0" applyFont="1" applyFill="1" applyAlignment="1">
      <alignment/>
    </xf>
    <xf numFmtId="0" fontId="117" fillId="0" borderId="29" xfId="0" applyFont="1" applyBorder="1" applyAlignment="1">
      <alignment horizontal="left" wrapText="1"/>
    </xf>
    <xf numFmtId="0" fontId="33" fillId="0" borderId="45" xfId="0" applyFont="1" applyFill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" fontId="31" fillId="0" borderId="53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77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119" fillId="0" borderId="2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117" fillId="0" borderId="32" xfId="0" applyFont="1" applyFill="1" applyBorder="1" applyAlignment="1">
      <alignment/>
    </xf>
    <xf numFmtId="0" fontId="117" fillId="0" borderId="29" xfId="0" applyFont="1" applyFill="1" applyBorder="1" applyAlignment="1">
      <alignment/>
    </xf>
    <xf numFmtId="0" fontId="117" fillId="0" borderId="35" xfId="0" applyFont="1" applyFill="1" applyBorder="1" applyAlignment="1">
      <alignment wrapText="1"/>
    </xf>
    <xf numFmtId="0" fontId="117" fillId="0" borderId="32" xfId="0" applyFont="1" applyFill="1" applyBorder="1" applyAlignment="1">
      <alignment vertical="center" wrapText="1"/>
    </xf>
    <xf numFmtId="0" fontId="31" fillId="0" borderId="80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117" fillId="37" borderId="64" xfId="0" applyFont="1" applyFill="1" applyBorder="1" applyAlignment="1">
      <alignment/>
    </xf>
    <xf numFmtId="0" fontId="117" fillId="37" borderId="77" xfId="0" applyFont="1" applyFill="1" applyBorder="1" applyAlignment="1">
      <alignment/>
    </xf>
    <xf numFmtId="0" fontId="117" fillId="37" borderId="65" xfId="0" applyFont="1" applyFill="1" applyBorder="1" applyAlignment="1">
      <alignment wrapText="1"/>
    </xf>
    <xf numFmtId="0" fontId="31" fillId="0" borderId="64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117" fillId="0" borderId="35" xfId="0" applyFont="1" applyFill="1" applyBorder="1" applyAlignment="1">
      <alignment/>
    </xf>
    <xf numFmtId="0" fontId="116" fillId="0" borderId="81" xfId="0" applyFont="1" applyFill="1" applyBorder="1" applyAlignment="1">
      <alignment horizontal="center" wrapText="1"/>
    </xf>
    <xf numFmtId="0" fontId="31" fillId="0" borderId="81" xfId="0" applyFont="1" applyFill="1" applyBorder="1" applyAlignment="1">
      <alignment horizontal="center" vertical="center"/>
    </xf>
    <xf numFmtId="0" fontId="116" fillId="0" borderId="42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0" fontId="119" fillId="0" borderId="45" xfId="0" applyFont="1" applyFill="1" applyBorder="1" applyAlignment="1">
      <alignment horizontal="center" vertical="center"/>
    </xf>
    <xf numFmtId="0" fontId="119" fillId="0" borderId="22" xfId="0" applyFont="1" applyFill="1" applyBorder="1" applyAlignment="1">
      <alignment horizontal="center" vertical="center"/>
    </xf>
    <xf numFmtId="0" fontId="110" fillId="0" borderId="14" xfId="0" applyFont="1" applyFill="1" applyBorder="1" applyAlignment="1">
      <alignment horizontal="center" vertical="center"/>
    </xf>
    <xf numFmtId="0" fontId="110" fillId="0" borderId="45" xfId="0" applyFont="1" applyFill="1" applyBorder="1" applyAlignment="1">
      <alignment horizontal="center" vertical="center"/>
    </xf>
    <xf numFmtId="0" fontId="116" fillId="0" borderId="32" xfId="0" applyFont="1" applyFill="1" applyBorder="1" applyAlignment="1">
      <alignment horizontal="center" wrapText="1"/>
    </xf>
    <xf numFmtId="0" fontId="116" fillId="0" borderId="29" xfId="0" applyFont="1" applyFill="1" applyBorder="1" applyAlignment="1">
      <alignment horizontal="center" wrapText="1"/>
    </xf>
    <xf numFmtId="0" fontId="116" fillId="0" borderId="28" xfId="0" applyFont="1" applyFill="1" applyBorder="1" applyAlignment="1">
      <alignment horizontal="center" wrapText="1"/>
    </xf>
    <xf numFmtId="1" fontId="118" fillId="0" borderId="37" xfId="0" applyNumberFormat="1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1" fontId="31" fillId="0" borderId="56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117" fillId="37" borderId="28" xfId="0" applyFont="1" applyFill="1" applyBorder="1" applyAlignment="1">
      <alignment wrapText="1"/>
    </xf>
    <xf numFmtId="0" fontId="117" fillId="37" borderId="18" xfId="0" applyFont="1" applyFill="1" applyBorder="1" applyAlignment="1">
      <alignment wrapText="1"/>
    </xf>
    <xf numFmtId="0" fontId="8" fillId="0" borderId="16" xfId="453" applyFont="1" applyFill="1" applyBorder="1" applyAlignment="1">
      <alignment horizontal="center" vertical="center" wrapText="1"/>
      <protection/>
    </xf>
    <xf numFmtId="0" fontId="0" fillId="0" borderId="82" xfId="453" applyFont="1" applyFill="1" applyBorder="1" applyAlignment="1">
      <alignment horizontal="center" vertical="center" wrapText="1"/>
      <protection/>
    </xf>
    <xf numFmtId="0" fontId="0" fillId="0" borderId="83" xfId="453" applyFont="1" applyFill="1" applyBorder="1" applyAlignment="1">
      <alignment horizontal="center" vertical="center" wrapText="1"/>
      <protection/>
    </xf>
    <xf numFmtId="0" fontId="0" fillId="0" borderId="83" xfId="453" applyFont="1" applyBorder="1" applyAlignment="1">
      <alignment horizontal="center" vertical="center" wrapText="1"/>
      <protection/>
    </xf>
    <xf numFmtId="1" fontId="0" fillId="0" borderId="83" xfId="453" applyNumberFormat="1" applyFont="1" applyBorder="1" applyAlignment="1">
      <alignment horizontal="center" vertical="center" wrapText="1"/>
      <protection/>
    </xf>
    <xf numFmtId="0" fontId="0" fillId="27" borderId="83" xfId="453" applyFont="1" applyFill="1" applyBorder="1" applyAlignment="1">
      <alignment horizontal="center" vertical="center" wrapText="1"/>
      <protection/>
    </xf>
    <xf numFmtId="0" fontId="0" fillId="0" borderId="83" xfId="453" applyFont="1" applyBorder="1" applyAlignment="1">
      <alignment horizontal="center" vertical="center" wrapText="1"/>
      <protection/>
    </xf>
    <xf numFmtId="0" fontId="8" fillId="27" borderId="83" xfId="453" applyFont="1" applyFill="1" applyBorder="1" applyAlignment="1">
      <alignment horizontal="center" vertical="center" wrapText="1"/>
      <protection/>
    </xf>
    <xf numFmtId="0" fontId="0" fillId="0" borderId="83" xfId="453" applyFont="1" applyFill="1" applyBorder="1" applyAlignment="1">
      <alignment horizontal="center" vertical="center" wrapText="1"/>
      <protection/>
    </xf>
    <xf numFmtId="0" fontId="0" fillId="0" borderId="76" xfId="453" applyFont="1" applyFill="1" applyBorder="1" applyAlignment="1">
      <alignment horizontal="center" vertical="center" wrapText="1"/>
      <protection/>
    </xf>
    <xf numFmtId="0" fontId="35" fillId="0" borderId="27" xfId="453" applyFont="1" applyFill="1" applyBorder="1" applyAlignment="1">
      <alignment horizontal="center" vertical="center" wrapText="1"/>
      <protection/>
    </xf>
    <xf numFmtId="0" fontId="33" fillId="0" borderId="16" xfId="453" applyFont="1" applyFill="1" applyBorder="1" applyAlignment="1">
      <alignment horizontal="left" vertical="center"/>
      <protection/>
    </xf>
    <xf numFmtId="14" fontId="0" fillId="0" borderId="16" xfId="453" applyNumberFormat="1" applyFont="1" applyFill="1" applyBorder="1" applyAlignment="1">
      <alignment horizontal="center" vertical="center"/>
      <protection/>
    </xf>
    <xf numFmtId="0" fontId="101" fillId="27" borderId="16" xfId="453" applyFill="1" applyBorder="1" applyAlignment="1">
      <alignment horizontal="center" vertical="center"/>
      <protection/>
    </xf>
    <xf numFmtId="2" fontId="8" fillId="0" borderId="16" xfId="453" applyNumberFormat="1" applyFont="1" applyFill="1" applyBorder="1" applyAlignment="1">
      <alignment horizontal="center" vertical="center" wrapText="1"/>
      <protection/>
    </xf>
    <xf numFmtId="1" fontId="8" fillId="0" borderId="18" xfId="453" applyNumberFormat="1" applyFont="1" applyFill="1" applyBorder="1" applyAlignment="1">
      <alignment horizontal="center" vertical="center"/>
      <protection/>
    </xf>
    <xf numFmtId="0" fontId="0" fillId="25" borderId="18" xfId="453" applyFont="1" applyFill="1" applyBorder="1" applyAlignment="1">
      <alignment horizontal="center" vertical="center"/>
      <protection/>
    </xf>
    <xf numFmtId="2" fontId="8" fillId="0" borderId="37" xfId="453" applyNumberFormat="1" applyFont="1" applyFill="1" applyBorder="1" applyAlignment="1">
      <alignment horizontal="center" vertical="center"/>
      <protection/>
    </xf>
    <xf numFmtId="0" fontId="33" fillId="0" borderId="18" xfId="0" applyFont="1" applyBorder="1" applyAlignment="1">
      <alignment/>
    </xf>
    <xf numFmtId="1" fontId="33" fillId="37" borderId="18" xfId="453" applyNumberFormat="1" applyFont="1" applyFill="1" applyBorder="1" applyAlignment="1">
      <alignment horizontal="center" vertical="center"/>
      <protection/>
    </xf>
    <xf numFmtId="0" fontId="15" fillId="37" borderId="0" xfId="453" applyFont="1" applyFill="1" applyBorder="1" applyAlignment="1">
      <alignment horizontal="center" vertical="center"/>
      <protection/>
    </xf>
    <xf numFmtId="0" fontId="101" fillId="37" borderId="18" xfId="453" applyFill="1" applyBorder="1" applyAlignment="1">
      <alignment horizontal="center" vertical="center"/>
      <protection/>
    </xf>
    <xf numFmtId="0" fontId="101" fillId="37" borderId="25" xfId="453" applyFill="1" applyBorder="1" applyAlignment="1">
      <alignment horizontal="center" vertical="center"/>
      <protection/>
    </xf>
    <xf numFmtId="0" fontId="33" fillId="0" borderId="82" xfId="453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117" fillId="37" borderId="32" xfId="0" applyFont="1" applyFill="1" applyBorder="1" applyAlignment="1">
      <alignment wrapText="1"/>
    </xf>
    <xf numFmtId="0" fontId="32" fillId="37" borderId="35" xfId="0" applyFont="1" applyFill="1" applyBorder="1" applyAlignment="1">
      <alignment wrapText="1"/>
    </xf>
    <xf numFmtId="0" fontId="110" fillId="0" borderId="15" xfId="0" applyFont="1" applyFill="1" applyBorder="1" applyAlignment="1">
      <alignment horizontal="center" vertical="center"/>
    </xf>
    <xf numFmtId="0" fontId="31" fillId="38" borderId="14" xfId="0" applyNumberFormat="1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38" borderId="21" xfId="0" applyFont="1" applyFill="1" applyBorder="1" applyAlignment="1">
      <alignment horizontal="center" vertical="center"/>
    </xf>
    <xf numFmtId="16" fontId="32" fillId="0" borderId="0" xfId="0" applyNumberFormat="1" applyFont="1" applyFill="1" applyAlignment="1">
      <alignment horizontal="center" vertical="center"/>
    </xf>
    <xf numFmtId="0" fontId="31" fillId="38" borderId="17" xfId="0" applyNumberFormat="1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32" fillId="38" borderId="22" xfId="0" applyFont="1" applyFill="1" applyBorder="1" applyAlignment="1">
      <alignment horizontal="center" vertical="center"/>
    </xf>
    <xf numFmtId="0" fontId="33" fillId="38" borderId="16" xfId="0" applyFont="1" applyFill="1" applyBorder="1" applyAlignment="1">
      <alignment/>
    </xf>
    <xf numFmtId="0" fontId="33" fillId="38" borderId="18" xfId="0" applyFont="1" applyFill="1" applyBorder="1" applyAlignment="1">
      <alignment vertical="center"/>
    </xf>
    <xf numFmtId="0" fontId="117" fillId="37" borderId="16" xfId="0" applyFont="1" applyFill="1" applyBorder="1" applyAlignment="1">
      <alignment wrapText="1"/>
    </xf>
    <xf numFmtId="0" fontId="106" fillId="0" borderId="0" xfId="0" applyFont="1" applyAlignment="1">
      <alignment horizontal="left" vertical="center"/>
    </xf>
    <xf numFmtId="0" fontId="33" fillId="37" borderId="15" xfId="0" applyFont="1" applyFill="1" applyBorder="1" applyAlignment="1">
      <alignment/>
    </xf>
    <xf numFmtId="0" fontId="33" fillId="37" borderId="18" xfId="0" applyFont="1" applyFill="1" applyBorder="1" applyAlignment="1">
      <alignment vertical="center"/>
    </xf>
    <xf numFmtId="0" fontId="117" fillId="37" borderId="29" xfId="0" applyFont="1" applyFill="1" applyBorder="1" applyAlignment="1">
      <alignment wrapText="1"/>
    </xf>
    <xf numFmtId="0" fontId="32" fillId="0" borderId="84" xfId="0" applyFont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1" fillId="0" borderId="85" xfId="0" applyNumberFormat="1" applyFont="1" applyFill="1" applyBorder="1" applyAlignment="1">
      <alignment horizontal="center" vertical="center"/>
    </xf>
    <xf numFmtId="0" fontId="117" fillId="37" borderId="31" xfId="0" applyFont="1" applyFill="1" applyBorder="1" applyAlignment="1">
      <alignment wrapText="1"/>
    </xf>
    <xf numFmtId="0" fontId="117" fillId="0" borderId="26" xfId="0" applyFont="1" applyFill="1" applyBorder="1" applyAlignment="1">
      <alignment vertical="center" wrapText="1"/>
    </xf>
    <xf numFmtId="0" fontId="117" fillId="0" borderId="86" xfId="0" applyFont="1" applyFill="1" applyBorder="1" applyAlignment="1">
      <alignment/>
    </xf>
    <xf numFmtId="0" fontId="117" fillId="0" borderId="31" xfId="0" applyFont="1" applyFill="1" applyBorder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116" fillId="0" borderId="67" xfId="0" applyFont="1" applyFill="1" applyBorder="1" applyAlignment="1">
      <alignment horizontal="center" wrapText="1"/>
    </xf>
    <xf numFmtId="0" fontId="110" fillId="0" borderId="17" xfId="0" applyFont="1" applyFill="1" applyBorder="1" applyAlignment="1">
      <alignment horizontal="center" vertical="center"/>
    </xf>
    <xf numFmtId="0" fontId="110" fillId="0" borderId="20" xfId="0" applyFont="1" applyFill="1" applyBorder="1" applyAlignment="1">
      <alignment horizontal="center" vertical="center"/>
    </xf>
    <xf numFmtId="1" fontId="31" fillId="0" borderId="87" xfId="0" applyNumberFormat="1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1" fontId="118" fillId="0" borderId="56" xfId="0" applyNumberFormat="1" applyFont="1" applyFill="1" applyBorder="1" applyAlignment="1">
      <alignment horizontal="center" vertical="center"/>
    </xf>
    <xf numFmtId="1" fontId="118" fillId="0" borderId="88" xfId="0" applyNumberFormat="1" applyFont="1" applyFill="1" applyBorder="1" applyAlignment="1">
      <alignment horizontal="center" vertical="center"/>
    </xf>
    <xf numFmtId="1" fontId="118" fillId="0" borderId="57" xfId="0" applyNumberFormat="1" applyFont="1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2" fontId="31" fillId="0" borderId="87" xfId="0" applyNumberFormat="1" applyFont="1" applyFill="1" applyBorder="1" applyAlignment="1">
      <alignment horizontal="center" vertical="center"/>
    </xf>
    <xf numFmtId="2" fontId="118" fillId="0" borderId="56" xfId="0" applyNumberFormat="1" applyFont="1" applyFill="1" applyBorder="1" applyAlignment="1">
      <alignment horizontal="center" vertical="center"/>
    </xf>
    <xf numFmtId="2" fontId="31" fillId="0" borderId="57" xfId="0" applyNumberFormat="1" applyFont="1" applyFill="1" applyBorder="1" applyAlignment="1">
      <alignment horizontal="center" vertical="center"/>
    </xf>
    <xf numFmtId="2" fontId="118" fillId="0" borderId="88" xfId="0" applyNumberFormat="1" applyFont="1" applyFill="1" applyBorder="1" applyAlignment="1">
      <alignment horizontal="center" vertical="center"/>
    </xf>
    <xf numFmtId="2" fontId="31" fillId="0" borderId="55" xfId="0" applyNumberFormat="1" applyFont="1" applyFill="1" applyBorder="1" applyAlignment="1">
      <alignment horizontal="center" vertical="center"/>
    </xf>
    <xf numFmtId="2" fontId="118" fillId="0" borderId="57" xfId="0" applyNumberFormat="1" applyFont="1" applyFill="1" applyBorder="1" applyAlignment="1">
      <alignment horizontal="center" vertical="center"/>
    </xf>
    <xf numFmtId="2" fontId="31" fillId="0" borderId="56" xfId="0" applyNumberFormat="1" applyFont="1" applyFill="1" applyBorder="1" applyAlignment="1">
      <alignment horizontal="center" vertical="center"/>
    </xf>
    <xf numFmtId="0" fontId="8" fillId="0" borderId="19" xfId="453" applyFont="1" applyFill="1" applyBorder="1" applyAlignment="1">
      <alignment horizontal="center" vertical="center" wrapText="1"/>
      <protection/>
    </xf>
    <xf numFmtId="0" fontId="33" fillId="0" borderId="13" xfId="453" applyFont="1" applyFill="1" applyBorder="1" applyAlignment="1">
      <alignment horizontal="left" vertical="center"/>
      <protection/>
    </xf>
    <xf numFmtId="14" fontId="0" fillId="0" borderId="13" xfId="453" applyNumberFormat="1" applyFont="1" applyFill="1" applyBorder="1" applyAlignment="1">
      <alignment horizontal="center" vertical="center"/>
      <protection/>
    </xf>
    <xf numFmtId="0" fontId="101" fillId="0" borderId="13" xfId="453" applyFill="1" applyBorder="1" applyAlignment="1">
      <alignment horizontal="center" vertical="center"/>
      <protection/>
    </xf>
    <xf numFmtId="0" fontId="101" fillId="27" borderId="13" xfId="453" applyFill="1" applyBorder="1" applyAlignment="1">
      <alignment horizontal="center" vertical="center"/>
      <protection/>
    </xf>
    <xf numFmtId="0" fontId="8" fillId="0" borderId="13" xfId="453" applyFont="1" applyFill="1" applyBorder="1" applyAlignment="1">
      <alignment horizontal="center" vertical="center" wrapText="1"/>
      <protection/>
    </xf>
    <xf numFmtId="2" fontId="8" fillId="0" borderId="13" xfId="453" applyNumberFormat="1" applyFont="1" applyFill="1" applyBorder="1" applyAlignment="1">
      <alignment horizontal="center" vertical="center" wrapText="1"/>
      <protection/>
    </xf>
    <xf numFmtId="0" fontId="8" fillId="0" borderId="66" xfId="453" applyFont="1" applyFill="1" applyBorder="1" applyAlignment="1">
      <alignment horizontal="center" vertical="center" wrapText="1"/>
      <protection/>
    </xf>
    <xf numFmtId="0" fontId="8" fillId="37" borderId="15" xfId="0" applyFont="1" applyFill="1" applyBorder="1" applyAlignment="1">
      <alignment horizontal="center" wrapText="1"/>
    </xf>
    <xf numFmtId="14" fontId="0" fillId="38" borderId="16" xfId="453" applyNumberFormat="1" applyFont="1" applyFill="1" applyBorder="1" applyAlignment="1">
      <alignment horizontal="center" vertical="center"/>
      <protection/>
    </xf>
    <xf numFmtId="0" fontId="60" fillId="37" borderId="16" xfId="453" applyFont="1" applyFill="1" applyBorder="1" applyAlignment="1">
      <alignment horizontal="center" vertical="center"/>
      <protection/>
    </xf>
    <xf numFmtId="1" fontId="60" fillId="37" borderId="16" xfId="453" applyNumberFormat="1" applyFont="1" applyFill="1" applyBorder="1" applyAlignment="1">
      <alignment horizontal="center" vertical="center"/>
      <protection/>
    </xf>
    <xf numFmtId="1" fontId="33" fillId="37" borderId="21" xfId="453" applyNumberFormat="1" applyFont="1" applyFill="1" applyBorder="1" applyAlignment="1">
      <alignment horizontal="center" vertical="center"/>
      <protection/>
    </xf>
    <xf numFmtId="0" fontId="33" fillId="37" borderId="46" xfId="453" applyFont="1" applyFill="1" applyBorder="1" applyAlignment="1">
      <alignment horizontal="left" vertical="center"/>
      <protection/>
    </xf>
    <xf numFmtId="14" fontId="0" fillId="37" borderId="25" xfId="453" applyNumberFormat="1" applyFont="1" applyFill="1" applyBorder="1" applyAlignment="1">
      <alignment horizontal="center" vertical="center"/>
      <protection/>
    </xf>
    <xf numFmtId="0" fontId="8" fillId="37" borderId="18" xfId="453" applyFont="1" applyFill="1" applyBorder="1" applyAlignment="1">
      <alignment horizontal="center" vertical="center"/>
      <protection/>
    </xf>
    <xf numFmtId="0" fontId="60" fillId="37" borderId="18" xfId="453" applyFont="1" applyFill="1" applyBorder="1" applyAlignment="1">
      <alignment horizontal="center" vertical="center"/>
      <protection/>
    </xf>
    <xf numFmtId="0" fontId="33" fillId="37" borderId="18" xfId="453" applyFont="1" applyFill="1" applyBorder="1" applyAlignment="1">
      <alignment horizontal="center" vertical="center"/>
      <protection/>
    </xf>
    <xf numFmtId="1" fontId="60" fillId="37" borderId="18" xfId="453" applyNumberFormat="1" applyFont="1" applyFill="1" applyBorder="1" applyAlignment="1">
      <alignment horizontal="center" vertical="center"/>
      <protection/>
    </xf>
    <xf numFmtId="1" fontId="33" fillId="37" borderId="22" xfId="453" applyNumberFormat="1" applyFont="1" applyFill="1" applyBorder="1" applyAlignment="1">
      <alignment horizontal="center" vertical="center"/>
      <protection/>
    </xf>
    <xf numFmtId="176" fontId="8" fillId="37" borderId="0" xfId="453" applyNumberFormat="1" applyFont="1" applyFill="1" applyAlignment="1">
      <alignment horizontal="center" vertical="center"/>
      <protection/>
    </xf>
    <xf numFmtId="0" fontId="8" fillId="37" borderId="0" xfId="453" applyFont="1" applyFill="1" applyAlignment="1">
      <alignment horizontal="center" vertical="center"/>
      <protection/>
    </xf>
    <xf numFmtId="0" fontId="60" fillId="37" borderId="0" xfId="453" applyFont="1" applyFill="1" applyAlignment="1">
      <alignment horizontal="center" vertical="center"/>
      <protection/>
    </xf>
    <xf numFmtId="0" fontId="8" fillId="37" borderId="16" xfId="453" applyFont="1" applyFill="1" applyBorder="1" applyAlignment="1">
      <alignment horizontal="center" vertical="center"/>
      <protection/>
    </xf>
    <xf numFmtId="0" fontId="33" fillId="38" borderId="14" xfId="453" applyFont="1" applyFill="1" applyBorder="1" applyAlignment="1">
      <alignment horizontal="left" vertical="center"/>
      <protection/>
    </xf>
    <xf numFmtId="0" fontId="33" fillId="38" borderId="16" xfId="453" applyFont="1" applyFill="1" applyBorder="1" applyAlignment="1">
      <alignment horizontal="center" vertical="center"/>
      <protection/>
    </xf>
    <xf numFmtId="0" fontId="60" fillId="38" borderId="16" xfId="453" applyFont="1" applyFill="1" applyBorder="1" applyAlignment="1">
      <alignment horizontal="center" vertical="center"/>
      <protection/>
    </xf>
    <xf numFmtId="1" fontId="60" fillId="38" borderId="16" xfId="453" applyNumberFormat="1" applyFont="1" applyFill="1" applyBorder="1" applyAlignment="1">
      <alignment horizontal="center" vertical="center"/>
      <protection/>
    </xf>
    <xf numFmtId="1" fontId="33" fillId="38" borderId="21" xfId="453" applyNumberFormat="1" applyFont="1" applyFill="1" applyBorder="1" applyAlignment="1">
      <alignment horizontal="center" vertical="center"/>
      <protection/>
    </xf>
    <xf numFmtId="14" fontId="38" fillId="38" borderId="16" xfId="453" applyNumberFormat="1" applyFont="1" applyFill="1" applyBorder="1" applyAlignment="1">
      <alignment horizontal="center" vertical="center"/>
      <protection/>
    </xf>
    <xf numFmtId="1" fontId="33" fillId="38" borderId="16" xfId="453" applyNumberFormat="1" applyFont="1" applyFill="1" applyBorder="1" applyAlignment="1">
      <alignment horizontal="center" vertical="center"/>
      <protection/>
    </xf>
    <xf numFmtId="0" fontId="8" fillId="38" borderId="16" xfId="453" applyFont="1" applyFill="1" applyBorder="1" applyAlignment="1">
      <alignment horizontal="center" vertical="center"/>
      <protection/>
    </xf>
    <xf numFmtId="1" fontId="8" fillId="38" borderId="16" xfId="453" applyNumberFormat="1" applyFont="1" applyFill="1" applyBorder="1" applyAlignment="1">
      <alignment horizontal="center" vertical="center"/>
      <protection/>
    </xf>
    <xf numFmtId="1" fontId="8" fillId="38" borderId="21" xfId="453" applyNumberFormat="1" applyFont="1" applyFill="1" applyBorder="1" applyAlignment="1">
      <alignment horizontal="center" vertical="center"/>
      <protection/>
    </xf>
    <xf numFmtId="0" fontId="32" fillId="38" borderId="14" xfId="0" applyFont="1" applyFill="1" applyBorder="1" applyAlignment="1">
      <alignment/>
    </xf>
    <xf numFmtId="0" fontId="33" fillId="0" borderId="17" xfId="453" applyFont="1" applyFill="1" applyBorder="1" applyAlignment="1">
      <alignment horizontal="left" vertical="center"/>
      <protection/>
    </xf>
    <xf numFmtId="14" fontId="38" fillId="0" borderId="18" xfId="453" applyNumberFormat="1" applyFont="1" applyFill="1" applyBorder="1" applyAlignment="1">
      <alignment horizontal="center" vertical="center"/>
      <protection/>
    </xf>
    <xf numFmtId="14" fontId="38" fillId="38" borderId="16" xfId="453" applyNumberFormat="1" applyFont="1" applyFill="1" applyBorder="1" applyAlignment="1">
      <alignment horizontal="center"/>
      <protection/>
    </xf>
    <xf numFmtId="49" fontId="33" fillId="38" borderId="16" xfId="453" applyNumberFormat="1" applyFont="1" applyFill="1" applyBorder="1" applyAlignment="1">
      <alignment horizontal="center" vertical="center"/>
      <protection/>
    </xf>
    <xf numFmtId="14" fontId="38" fillId="0" borderId="16" xfId="453" applyNumberFormat="1" applyFont="1" applyFill="1" applyBorder="1" applyAlignment="1">
      <alignment horizontal="center" vertical="center"/>
      <protection/>
    </xf>
    <xf numFmtId="0" fontId="32" fillId="37" borderId="17" xfId="0" applyFont="1" applyFill="1" applyBorder="1" applyAlignment="1">
      <alignment/>
    </xf>
    <xf numFmtId="14" fontId="38" fillId="37" borderId="18" xfId="453" applyNumberFormat="1" applyFont="1" applyFill="1" applyBorder="1" applyAlignment="1">
      <alignment horizontal="center" vertical="center"/>
      <protection/>
    </xf>
    <xf numFmtId="0" fontId="33" fillId="37" borderId="17" xfId="453" applyFont="1" applyFill="1" applyBorder="1" applyAlignment="1">
      <alignment horizontal="left" vertical="center"/>
      <protection/>
    </xf>
    <xf numFmtId="14" fontId="0" fillId="37" borderId="18" xfId="453" applyNumberFormat="1" applyFont="1" applyFill="1" applyBorder="1" applyAlignment="1">
      <alignment horizontal="center" vertical="center"/>
      <protection/>
    </xf>
    <xf numFmtId="0" fontId="32" fillId="38" borderId="17" xfId="0" applyFont="1" applyFill="1" applyBorder="1" applyAlignment="1">
      <alignment/>
    </xf>
    <xf numFmtId="2" fontId="101" fillId="37" borderId="0" xfId="453" applyNumberFormat="1" applyFill="1" applyAlignment="1">
      <alignment horizontal="center" vertical="center"/>
      <protection/>
    </xf>
    <xf numFmtId="176" fontId="101" fillId="37" borderId="0" xfId="453" applyNumberFormat="1" applyFill="1" applyAlignment="1">
      <alignment horizontal="center" vertical="center"/>
      <protection/>
    </xf>
    <xf numFmtId="0" fontId="60" fillId="37" borderId="0" xfId="453" applyFont="1" applyFill="1" applyAlignment="1">
      <alignment horizontal="center"/>
      <protection/>
    </xf>
    <xf numFmtId="176" fontId="8" fillId="37" borderId="0" xfId="453" applyNumberFormat="1" applyFont="1" applyFill="1" applyBorder="1" applyAlignment="1">
      <alignment horizontal="center" vertical="center"/>
      <protection/>
    </xf>
    <xf numFmtId="14" fontId="38" fillId="38" borderId="18" xfId="453" applyNumberFormat="1" applyFont="1" applyFill="1" applyBorder="1" applyAlignment="1">
      <alignment horizontal="center"/>
      <protection/>
    </xf>
    <xf numFmtId="49" fontId="33" fillId="38" borderId="18" xfId="453" applyNumberFormat="1" applyFont="1" applyFill="1" applyBorder="1" applyAlignment="1">
      <alignment horizontal="center" vertical="center"/>
      <protection/>
    </xf>
    <xf numFmtId="14" fontId="38" fillId="37" borderId="16" xfId="453" applyNumberFormat="1" applyFont="1" applyFill="1" applyBorder="1" applyAlignment="1">
      <alignment horizontal="center"/>
      <protection/>
    </xf>
    <xf numFmtId="49" fontId="33" fillId="37" borderId="16" xfId="453" applyNumberFormat="1" applyFont="1" applyFill="1" applyBorder="1" applyAlignment="1">
      <alignment horizontal="center" vertical="center"/>
      <protection/>
    </xf>
    <xf numFmtId="2" fontId="31" fillId="0" borderId="89" xfId="0" applyNumberFormat="1" applyFont="1" applyFill="1" applyBorder="1" applyAlignment="1">
      <alignment horizontal="center" vertical="center"/>
    </xf>
    <xf numFmtId="1" fontId="31" fillId="0" borderId="90" xfId="0" applyNumberFormat="1" applyFont="1" applyFill="1" applyBorder="1" applyAlignment="1">
      <alignment horizontal="center" vertical="center"/>
    </xf>
    <xf numFmtId="2" fontId="31" fillId="0" borderId="90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8" fillId="26" borderId="35" xfId="0" applyFont="1" applyFill="1" applyBorder="1" applyAlignment="1">
      <alignment horizontal="center"/>
    </xf>
    <xf numFmtId="0" fontId="18" fillId="0" borderId="15" xfId="504" applyFont="1" applyFill="1" applyBorder="1">
      <alignment/>
      <protection/>
    </xf>
    <xf numFmtId="0" fontId="33" fillId="0" borderId="24" xfId="0" applyFont="1" applyFill="1" applyBorder="1" applyAlignment="1">
      <alignment/>
    </xf>
    <xf numFmtId="0" fontId="8" fillId="26" borderId="24" xfId="0" applyFont="1" applyFill="1" applyBorder="1" applyAlignment="1">
      <alignment horizontal="center"/>
    </xf>
    <xf numFmtId="0" fontId="8" fillId="26" borderId="29" xfId="0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/>
    </xf>
    <xf numFmtId="0" fontId="31" fillId="38" borderId="25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 vertical="center"/>
    </xf>
    <xf numFmtId="0" fontId="117" fillId="38" borderId="32" xfId="0" applyFont="1" applyFill="1" applyBorder="1" applyAlignment="1">
      <alignment wrapText="1"/>
    </xf>
    <xf numFmtId="0" fontId="33" fillId="38" borderId="14" xfId="0" applyFont="1" applyFill="1" applyBorder="1" applyAlignment="1">
      <alignment horizontal="center" vertical="center"/>
    </xf>
    <xf numFmtId="0" fontId="33" fillId="38" borderId="16" xfId="0" applyFont="1" applyFill="1" applyBorder="1" applyAlignment="1">
      <alignment horizontal="center" vertical="center"/>
    </xf>
    <xf numFmtId="0" fontId="116" fillId="38" borderId="16" xfId="0" applyFont="1" applyFill="1" applyBorder="1" applyAlignment="1">
      <alignment horizontal="center" wrapText="1"/>
    </xf>
    <xf numFmtId="0" fontId="116" fillId="38" borderId="21" xfId="0" applyFont="1" applyFill="1" applyBorder="1" applyAlignment="1">
      <alignment horizontal="center" wrapText="1"/>
    </xf>
    <xf numFmtId="1" fontId="31" fillId="38" borderId="54" xfId="0" applyNumberFormat="1" applyFont="1" applyFill="1" applyBorder="1" applyAlignment="1">
      <alignment horizontal="center" vertical="center"/>
    </xf>
    <xf numFmtId="2" fontId="31" fillId="38" borderId="54" xfId="0" applyNumberFormat="1" applyFont="1" applyFill="1" applyBorder="1" applyAlignment="1">
      <alignment horizontal="center" vertical="center"/>
    </xf>
    <xf numFmtId="0" fontId="31" fillId="38" borderId="45" xfId="0" applyNumberFormat="1" applyFont="1" applyFill="1" applyBorder="1" applyAlignment="1">
      <alignment horizontal="center" vertical="center"/>
    </xf>
    <xf numFmtId="0" fontId="117" fillId="38" borderId="29" xfId="0" applyFont="1" applyFill="1" applyBorder="1" applyAlignment="1">
      <alignment wrapText="1"/>
    </xf>
    <xf numFmtId="0" fontId="33" fillId="38" borderId="45" xfId="0" applyFont="1" applyFill="1" applyBorder="1" applyAlignment="1">
      <alignment horizontal="center" vertical="center"/>
    </xf>
    <xf numFmtId="0" fontId="33" fillId="38" borderId="24" xfId="0" applyFont="1" applyFill="1" applyBorder="1" applyAlignment="1">
      <alignment horizontal="center" vertical="center"/>
    </xf>
    <xf numFmtId="0" fontId="116" fillId="38" borderId="24" xfId="0" applyFont="1" applyFill="1" applyBorder="1" applyAlignment="1">
      <alignment horizontal="center" wrapText="1"/>
    </xf>
    <xf numFmtId="0" fontId="116" fillId="38" borderId="81" xfId="0" applyFont="1" applyFill="1" applyBorder="1" applyAlignment="1">
      <alignment horizontal="center" wrapText="1"/>
    </xf>
    <xf numFmtId="1" fontId="31" fillId="38" borderId="87" xfId="0" applyNumberFormat="1" applyFont="1" applyFill="1" applyBorder="1" applyAlignment="1">
      <alignment horizontal="center" vertical="center"/>
    </xf>
    <xf numFmtId="2" fontId="31" fillId="38" borderId="87" xfId="0" applyNumberFormat="1" applyFont="1" applyFill="1" applyBorder="1" applyAlignment="1">
      <alignment horizontal="center" vertical="center"/>
    </xf>
    <xf numFmtId="0" fontId="32" fillId="38" borderId="35" xfId="0" applyFont="1" applyFill="1" applyBorder="1" applyAlignment="1">
      <alignment wrapText="1"/>
    </xf>
    <xf numFmtId="0" fontId="33" fillId="38" borderId="17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116" fillId="38" borderId="18" xfId="0" applyFont="1" applyFill="1" applyBorder="1" applyAlignment="1">
      <alignment horizontal="center" wrapText="1"/>
    </xf>
    <xf numFmtId="0" fontId="116" fillId="38" borderId="22" xfId="0" applyFont="1" applyFill="1" applyBorder="1" applyAlignment="1">
      <alignment horizontal="center" wrapText="1"/>
    </xf>
    <xf numFmtId="1" fontId="31" fillId="38" borderId="90" xfId="0" applyNumberFormat="1" applyFont="1" applyFill="1" applyBorder="1" applyAlignment="1">
      <alignment horizontal="center" vertical="center"/>
    </xf>
    <xf numFmtId="1" fontId="118" fillId="38" borderId="56" xfId="0" applyNumberFormat="1" applyFont="1" applyFill="1" applyBorder="1" applyAlignment="1">
      <alignment horizontal="center" vertical="center"/>
    </xf>
    <xf numFmtId="2" fontId="118" fillId="38" borderId="56" xfId="0" applyNumberFormat="1" applyFont="1" applyFill="1" applyBorder="1" applyAlignment="1">
      <alignment horizontal="center" vertical="center"/>
    </xf>
    <xf numFmtId="0" fontId="31" fillId="38" borderId="20" xfId="0" applyNumberFormat="1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/>
    </xf>
    <xf numFmtId="0" fontId="33" fillId="38" borderId="20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/>
    </xf>
    <xf numFmtId="0" fontId="116" fillId="38" borderId="15" xfId="0" applyFont="1" applyFill="1" applyBorder="1" applyAlignment="1">
      <alignment horizontal="center" wrapText="1"/>
    </xf>
    <xf numFmtId="0" fontId="116" fillId="38" borderId="67" xfId="0" applyFont="1" applyFill="1" applyBorder="1" applyAlignment="1">
      <alignment horizontal="center" wrapText="1"/>
    </xf>
    <xf numFmtId="1" fontId="31" fillId="38" borderId="57" xfId="0" applyNumberFormat="1" applyFont="1" applyFill="1" applyBorder="1" applyAlignment="1">
      <alignment horizontal="center" vertical="center"/>
    </xf>
    <xf numFmtId="2" fontId="31" fillId="38" borderId="57" xfId="0" applyNumberFormat="1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/>
    </xf>
    <xf numFmtId="0" fontId="31" fillId="38" borderId="19" xfId="0" applyNumberFormat="1" applyFont="1" applyFill="1" applyBorder="1" applyAlignment="1">
      <alignment horizontal="center" vertical="center"/>
    </xf>
    <xf numFmtId="0" fontId="33" fillId="38" borderId="35" xfId="0" applyFont="1" applyFill="1" applyBorder="1" applyAlignment="1">
      <alignment vertical="center"/>
    </xf>
    <xf numFmtId="0" fontId="110" fillId="38" borderId="19" xfId="0" applyFont="1" applyFill="1" applyBorder="1" applyAlignment="1">
      <alignment horizontal="center" vertical="center"/>
    </xf>
    <xf numFmtId="0" fontId="110" fillId="38" borderId="13" xfId="0" applyFont="1" applyFill="1" applyBorder="1" applyAlignment="1">
      <alignment horizontal="center" vertical="center"/>
    </xf>
    <xf numFmtId="0" fontId="116" fillId="38" borderId="13" xfId="0" applyFont="1" applyFill="1" applyBorder="1" applyAlignment="1">
      <alignment horizontal="center" wrapText="1"/>
    </xf>
    <xf numFmtId="0" fontId="116" fillId="38" borderId="66" xfId="0" applyFont="1" applyFill="1" applyBorder="1" applyAlignment="1">
      <alignment horizontal="center" wrapText="1"/>
    </xf>
    <xf numFmtId="1" fontId="118" fillId="38" borderId="88" xfId="0" applyNumberFormat="1" applyFont="1" applyFill="1" applyBorder="1" applyAlignment="1">
      <alignment horizontal="center" vertical="center"/>
    </xf>
    <xf numFmtId="2" fontId="118" fillId="38" borderId="88" xfId="0" applyNumberFormat="1" applyFont="1" applyFill="1" applyBorder="1" applyAlignment="1">
      <alignment horizontal="center" vertical="center"/>
    </xf>
    <xf numFmtId="0" fontId="117" fillId="38" borderId="31" xfId="0" applyFont="1" applyFill="1" applyBorder="1" applyAlignment="1">
      <alignment/>
    </xf>
    <xf numFmtId="0" fontId="110" fillId="38" borderId="41" xfId="0" applyFont="1" applyFill="1" applyBorder="1" applyAlignment="1">
      <alignment horizontal="center" vertical="center"/>
    </xf>
    <xf numFmtId="0" fontId="110" fillId="38" borderId="12" xfId="0" applyFont="1" applyFill="1" applyBorder="1" applyAlignment="1">
      <alignment horizontal="center" vertical="center"/>
    </xf>
    <xf numFmtId="0" fontId="116" fillId="38" borderId="42" xfId="0" applyFont="1" applyFill="1" applyBorder="1" applyAlignment="1">
      <alignment horizontal="center" wrapText="1"/>
    </xf>
    <xf numFmtId="1" fontId="31" fillId="38" borderId="30" xfId="0" applyNumberFormat="1" applyFont="1" applyFill="1" applyBorder="1" applyAlignment="1">
      <alignment horizontal="center" vertical="center"/>
    </xf>
    <xf numFmtId="1" fontId="31" fillId="38" borderId="15" xfId="0" applyNumberFormat="1" applyFont="1" applyFill="1" applyBorder="1" applyAlignment="1">
      <alignment horizontal="center" vertical="center"/>
    </xf>
    <xf numFmtId="0" fontId="117" fillId="38" borderId="29" xfId="0" applyFont="1" applyFill="1" applyBorder="1" applyAlignment="1">
      <alignment/>
    </xf>
    <xf numFmtId="1" fontId="31" fillId="38" borderId="24" xfId="0" applyNumberFormat="1" applyFont="1" applyFill="1" applyBorder="1" applyAlignment="1">
      <alignment horizontal="center" vertical="center"/>
    </xf>
    <xf numFmtId="0" fontId="117" fillId="38" borderId="28" xfId="0" applyFont="1" applyFill="1" applyBorder="1" applyAlignment="1">
      <alignment/>
    </xf>
    <xf numFmtId="0" fontId="33" fillId="38" borderId="41" xfId="0" applyFont="1" applyFill="1" applyBorder="1" applyAlignment="1">
      <alignment horizontal="center" vertical="center"/>
    </xf>
    <xf numFmtId="1" fontId="118" fillId="38" borderId="13" xfId="0" applyNumberFormat="1" applyFont="1" applyFill="1" applyBorder="1" applyAlignment="1">
      <alignment horizontal="center" vertical="center"/>
    </xf>
    <xf numFmtId="0" fontId="31" fillId="38" borderId="64" xfId="0" applyNumberFormat="1" applyFont="1" applyFill="1" applyBorder="1" applyAlignment="1">
      <alignment horizontal="center" vertical="center"/>
    </xf>
    <xf numFmtId="0" fontId="32" fillId="38" borderId="64" xfId="0" applyFont="1" applyFill="1" applyBorder="1" applyAlignment="1">
      <alignment/>
    </xf>
    <xf numFmtId="0" fontId="31" fillId="38" borderId="14" xfId="0" applyFont="1" applyFill="1" applyBorder="1" applyAlignment="1">
      <alignment horizontal="center" vertical="center"/>
    </xf>
    <xf numFmtId="1" fontId="31" fillId="38" borderId="34" xfId="0" applyNumberFormat="1" applyFont="1" applyFill="1" applyBorder="1" applyAlignment="1">
      <alignment horizontal="center" vertical="center"/>
    </xf>
    <xf numFmtId="1" fontId="31" fillId="38" borderId="16" xfId="0" applyNumberFormat="1" applyFont="1" applyFill="1" applyBorder="1" applyAlignment="1">
      <alignment horizontal="center" vertical="center"/>
    </xf>
    <xf numFmtId="0" fontId="31" fillId="38" borderId="77" xfId="0" applyNumberFormat="1" applyFont="1" applyFill="1" applyBorder="1" applyAlignment="1">
      <alignment horizontal="center" vertical="center"/>
    </xf>
    <xf numFmtId="0" fontId="32" fillId="38" borderId="77" xfId="0" applyFont="1" applyFill="1" applyBorder="1" applyAlignment="1">
      <alignment/>
    </xf>
    <xf numFmtId="0" fontId="31" fillId="38" borderId="45" xfId="0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32" fillId="38" borderId="81" xfId="0" applyFont="1" applyFill="1" applyBorder="1" applyAlignment="1">
      <alignment horizontal="center" vertical="center"/>
    </xf>
    <xf numFmtId="0" fontId="31" fillId="38" borderId="65" xfId="0" applyNumberFormat="1" applyFont="1" applyFill="1" applyBorder="1" applyAlignment="1">
      <alignment horizontal="center" vertical="center"/>
    </xf>
    <xf numFmtId="0" fontId="32" fillId="38" borderId="65" xfId="0" applyFont="1" applyFill="1" applyBorder="1" applyAlignment="1">
      <alignment/>
    </xf>
    <xf numFmtId="0" fontId="31" fillId="38" borderId="17" xfId="0" applyFont="1" applyFill="1" applyBorder="1" applyAlignment="1">
      <alignment horizontal="center" vertical="center"/>
    </xf>
    <xf numFmtId="1" fontId="118" fillId="38" borderId="18" xfId="0" applyNumberFormat="1" applyFont="1" applyFill="1" applyBorder="1" applyAlignment="1">
      <alignment horizontal="center" vertical="center"/>
    </xf>
    <xf numFmtId="0" fontId="117" fillId="38" borderId="32" xfId="0" applyFont="1" applyFill="1" applyBorder="1" applyAlignment="1">
      <alignment vertical="center" wrapText="1"/>
    </xf>
    <xf numFmtId="0" fontId="117" fillId="38" borderId="29" xfId="0" applyFont="1" applyFill="1" applyBorder="1" applyAlignment="1">
      <alignment vertical="center" wrapText="1"/>
    </xf>
    <xf numFmtId="0" fontId="31" fillId="38" borderId="91" xfId="0" applyNumberFormat="1" applyFont="1" applyFill="1" applyBorder="1" applyAlignment="1">
      <alignment horizontal="center" vertical="center"/>
    </xf>
    <xf numFmtId="0" fontId="31" fillId="38" borderId="92" xfId="0" applyFont="1" applyFill="1" applyBorder="1" applyAlignment="1">
      <alignment horizontal="left" vertical="center"/>
    </xf>
    <xf numFmtId="0" fontId="33" fillId="38" borderId="91" xfId="0" applyFont="1" applyFill="1" applyBorder="1" applyAlignment="1">
      <alignment horizontal="center" vertical="center"/>
    </xf>
    <xf numFmtId="0" fontId="33" fillId="38" borderId="93" xfId="0" applyFont="1" applyFill="1" applyBorder="1" applyAlignment="1">
      <alignment horizontal="center" vertical="center"/>
    </xf>
    <xf numFmtId="0" fontId="110" fillId="38" borderId="93" xfId="0" applyFont="1" applyFill="1" applyBorder="1" applyAlignment="1">
      <alignment horizontal="center" vertical="center"/>
    </xf>
    <xf numFmtId="0" fontId="116" fillId="38" borderId="94" xfId="0" applyFont="1" applyFill="1" applyBorder="1" applyAlignment="1">
      <alignment horizontal="center" wrapText="1"/>
    </xf>
    <xf numFmtId="1" fontId="118" fillId="38" borderId="93" xfId="0" applyNumberFormat="1" applyFont="1" applyFill="1" applyBorder="1" applyAlignment="1">
      <alignment horizontal="center" vertical="center"/>
    </xf>
    <xf numFmtId="0" fontId="117" fillId="38" borderId="32" xfId="0" applyFont="1" applyFill="1" applyBorder="1" applyAlignment="1">
      <alignment/>
    </xf>
    <xf numFmtId="0" fontId="31" fillId="38" borderId="16" xfId="0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31" fillId="38" borderId="24" xfId="0" applyFont="1" applyFill="1" applyBorder="1" applyAlignment="1">
      <alignment horizontal="center" vertical="center"/>
    </xf>
    <xf numFmtId="0" fontId="31" fillId="38" borderId="81" xfId="0" applyFont="1" applyFill="1" applyBorder="1" applyAlignment="1">
      <alignment horizontal="center" vertical="center"/>
    </xf>
    <xf numFmtId="0" fontId="117" fillId="38" borderId="35" xfId="0" applyFont="1" applyFill="1" applyBorder="1" applyAlignment="1">
      <alignment wrapText="1"/>
    </xf>
    <xf numFmtId="0" fontId="31" fillId="38" borderId="18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/>
    </xf>
    <xf numFmtId="0" fontId="31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0" fontId="8" fillId="40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10" fillId="37" borderId="12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/>
    </xf>
    <xf numFmtId="0" fontId="31" fillId="37" borderId="18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/>
    </xf>
    <xf numFmtId="0" fontId="31" fillId="37" borderId="15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3" fillId="37" borderId="1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wrapText="1"/>
    </xf>
    <xf numFmtId="0" fontId="33" fillId="37" borderId="2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110" fillId="37" borderId="15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vertical="center"/>
    </xf>
    <xf numFmtId="0" fontId="32" fillId="37" borderId="12" xfId="0" applyFont="1" applyFill="1" applyBorder="1" applyAlignment="1">
      <alignment horizontal="center" vertical="center"/>
    </xf>
    <xf numFmtId="0" fontId="33" fillId="37" borderId="31" xfId="0" applyFont="1" applyFill="1" applyBorder="1" applyAlignment="1">
      <alignment/>
    </xf>
    <xf numFmtId="0" fontId="119" fillId="37" borderId="12" xfId="0" applyFont="1" applyFill="1" applyBorder="1" applyAlignment="1">
      <alignment horizontal="center" vertical="center"/>
    </xf>
    <xf numFmtId="0" fontId="33" fillId="37" borderId="26" xfId="0" applyFont="1" applyFill="1" applyBorder="1" applyAlignment="1">
      <alignment/>
    </xf>
    <xf numFmtId="0" fontId="22" fillId="37" borderId="12" xfId="504" applyFont="1" applyFill="1" applyBorder="1" applyAlignment="1">
      <alignment horizontal="center"/>
      <protection/>
    </xf>
    <xf numFmtId="0" fontId="33" fillId="37" borderId="26" xfId="0" applyFont="1" applyFill="1" applyBorder="1" applyAlignment="1">
      <alignment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18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/>
    </xf>
    <xf numFmtId="0" fontId="116" fillId="37" borderId="12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vertical="center"/>
    </xf>
    <xf numFmtId="0" fontId="33" fillId="38" borderId="13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/>
    </xf>
    <xf numFmtId="14" fontId="8" fillId="38" borderId="12" xfId="453" applyNumberFormat="1" applyFont="1" applyFill="1" applyBorder="1" applyAlignment="1">
      <alignment horizontal="center" vertical="center"/>
      <protection/>
    </xf>
    <xf numFmtId="49" fontId="110" fillId="38" borderId="15" xfId="453" applyNumberFormat="1" applyFont="1" applyFill="1" applyBorder="1" applyAlignment="1">
      <alignment horizontal="center" vertical="center" wrapText="1"/>
      <protection/>
    </xf>
    <xf numFmtId="0" fontId="101" fillId="38" borderId="15" xfId="453" applyFill="1" applyBorder="1" applyAlignment="1">
      <alignment horizontal="center" vertical="center" wrapText="1"/>
      <protection/>
    </xf>
    <xf numFmtId="14" fontId="33" fillId="38" borderId="12" xfId="453" applyNumberFormat="1" applyFont="1" applyFill="1" applyBorder="1" applyAlignment="1">
      <alignment horizontal="center" vertical="center"/>
      <protection/>
    </xf>
    <xf numFmtId="0" fontId="8" fillId="38" borderId="18" xfId="0" applyFont="1" applyFill="1" applyBorder="1" applyAlignment="1">
      <alignment horizontal="center" wrapText="1"/>
    </xf>
    <xf numFmtId="0" fontId="101" fillId="38" borderId="12" xfId="453" applyFill="1" applyBorder="1" applyAlignment="1">
      <alignment horizontal="center" vertical="center"/>
      <protection/>
    </xf>
    <xf numFmtId="0" fontId="101" fillId="37" borderId="12" xfId="453" applyFill="1" applyBorder="1" applyAlignment="1">
      <alignment horizontal="center" vertical="center" wrapText="1"/>
      <protection/>
    </xf>
    <xf numFmtId="0" fontId="33" fillId="37" borderId="12" xfId="453" applyFont="1" applyFill="1" applyBorder="1" applyAlignment="1">
      <alignment horizontal="left" vertical="center"/>
      <protection/>
    </xf>
    <xf numFmtId="14" fontId="38" fillId="37" borderId="12" xfId="453" applyNumberFormat="1" applyFont="1" applyFill="1" applyBorder="1" applyAlignment="1">
      <alignment horizontal="center" vertical="center"/>
      <protection/>
    </xf>
    <xf numFmtId="0" fontId="32" fillId="37" borderId="12" xfId="453" applyFont="1" applyFill="1" applyBorder="1" applyAlignment="1">
      <alignment horizontal="center" vertical="center" wrapText="1"/>
      <protection/>
    </xf>
    <xf numFmtId="0" fontId="116" fillId="38" borderId="12" xfId="0" applyFont="1" applyFill="1" applyBorder="1" applyAlignment="1">
      <alignment horizontal="center" wrapText="1"/>
    </xf>
    <xf numFmtId="0" fontId="119" fillId="38" borderId="12" xfId="0" applyFont="1" applyFill="1" applyBorder="1" applyAlignment="1">
      <alignment horizontal="center" vertical="center"/>
    </xf>
    <xf numFmtId="0" fontId="101" fillId="0" borderId="15" xfId="453" applyFill="1" applyBorder="1" applyAlignment="1">
      <alignment horizontal="center" vertical="center"/>
      <protection/>
    </xf>
    <xf numFmtId="14" fontId="38" fillId="38" borderId="12" xfId="453" applyNumberFormat="1" applyFont="1" applyFill="1" applyBorder="1" applyAlignment="1">
      <alignment horizontal="center"/>
      <protection/>
    </xf>
    <xf numFmtId="49" fontId="33" fillId="38" borderId="12" xfId="453" applyNumberFormat="1" applyFont="1" applyFill="1" applyBorder="1" applyAlignment="1">
      <alignment horizontal="center" vertical="center"/>
      <protection/>
    </xf>
    <xf numFmtId="0" fontId="32" fillId="38" borderId="12" xfId="0" applyFont="1" applyFill="1" applyBorder="1" applyAlignment="1">
      <alignment horizontal="center" vertical="center"/>
    </xf>
    <xf numFmtId="0" fontId="33" fillId="38" borderId="12" xfId="453" applyNumberFormat="1" applyFont="1" applyFill="1" applyBorder="1" applyAlignment="1">
      <alignment horizontal="center" vertical="center"/>
      <protection/>
    </xf>
    <xf numFmtId="0" fontId="8" fillId="38" borderId="12" xfId="453" applyFont="1" applyFill="1" applyBorder="1" applyAlignment="1">
      <alignment horizontal="center" vertical="center"/>
      <protection/>
    </xf>
    <xf numFmtId="0" fontId="32" fillId="38" borderId="12" xfId="0" applyFont="1" applyFill="1" applyBorder="1" applyAlignment="1">
      <alignment/>
    </xf>
    <xf numFmtId="0" fontId="119" fillId="38" borderId="18" xfId="0" applyFont="1" applyFill="1" applyBorder="1" applyAlignment="1">
      <alignment horizontal="center" vertical="center"/>
    </xf>
    <xf numFmtId="0" fontId="119" fillId="38" borderId="22" xfId="0" applyFont="1" applyFill="1" applyBorder="1" applyAlignment="1">
      <alignment horizontal="center" vertical="center"/>
    </xf>
    <xf numFmtId="0" fontId="110" fillId="38" borderId="16" xfId="0" applyFont="1" applyFill="1" applyBorder="1" applyAlignment="1">
      <alignment horizontal="center" vertical="center"/>
    </xf>
    <xf numFmtId="0" fontId="101" fillId="41" borderId="59" xfId="453" applyFill="1" applyBorder="1" applyAlignment="1">
      <alignment horizontal="center" vertical="center" wrapText="1"/>
      <protection/>
    </xf>
    <xf numFmtId="0" fontId="31" fillId="41" borderId="12" xfId="453" applyFont="1" applyFill="1" applyBorder="1" applyAlignment="1">
      <alignment horizontal="center" vertical="center" wrapText="1"/>
      <protection/>
    </xf>
    <xf numFmtId="0" fontId="31" fillId="41" borderId="15" xfId="453" applyFont="1" applyFill="1" applyBorder="1" applyAlignment="1">
      <alignment horizontal="center" vertical="center" wrapText="1"/>
      <protection/>
    </xf>
    <xf numFmtId="0" fontId="101" fillId="0" borderId="13" xfId="453" applyBorder="1" applyAlignment="1">
      <alignment horizontal="center" vertical="center" wrapText="1"/>
      <protection/>
    </xf>
    <xf numFmtId="14" fontId="33" fillId="0" borderId="13" xfId="453" applyNumberFormat="1" applyFont="1" applyFill="1" applyBorder="1" applyAlignment="1">
      <alignment horizontal="center" vertical="center"/>
      <protection/>
    </xf>
    <xf numFmtId="1" fontId="33" fillId="0" borderId="13" xfId="453" applyNumberFormat="1" applyFont="1" applyFill="1" applyBorder="1" applyAlignment="1">
      <alignment horizontal="center" vertical="center"/>
      <protection/>
    </xf>
    <xf numFmtId="0" fontId="33" fillId="0" borderId="13" xfId="453" applyFont="1" applyBorder="1" applyAlignment="1">
      <alignment horizontal="center" vertical="center"/>
      <protection/>
    </xf>
    <xf numFmtId="0" fontId="33" fillId="0" borderId="13" xfId="453" applyFont="1" applyFill="1" applyBorder="1" applyAlignment="1">
      <alignment horizontal="center" vertical="center"/>
      <protection/>
    </xf>
    <xf numFmtId="0" fontId="33" fillId="0" borderId="24" xfId="453" applyFont="1" applyFill="1" applyBorder="1" applyAlignment="1">
      <alignment horizontal="center" vertical="center"/>
      <protection/>
    </xf>
    <xf numFmtId="0" fontId="32" fillId="0" borderId="13" xfId="453" applyFont="1" applyBorder="1" applyAlignment="1">
      <alignment horizontal="center" vertical="center" wrapText="1"/>
      <protection/>
    </xf>
    <xf numFmtId="2" fontId="32" fillId="0" borderId="13" xfId="453" applyNumberFormat="1" applyFont="1" applyBorder="1" applyAlignment="1">
      <alignment horizontal="center" vertical="center" wrapText="1"/>
      <protection/>
    </xf>
    <xf numFmtId="0" fontId="31" fillId="41" borderId="13" xfId="453" applyFont="1" applyFill="1" applyBorder="1" applyAlignment="1">
      <alignment horizontal="center" vertical="center" wrapText="1"/>
      <protection/>
    </xf>
    <xf numFmtId="0" fontId="101" fillId="0" borderId="15" xfId="453" applyBorder="1" applyAlignment="1">
      <alignment horizontal="center" vertical="center"/>
      <protection/>
    </xf>
    <xf numFmtId="0" fontId="33" fillId="0" borderId="15" xfId="453" applyNumberFormat="1" applyFont="1" applyFill="1" applyBorder="1" applyAlignment="1">
      <alignment horizontal="center" vertical="center"/>
      <protection/>
    </xf>
    <xf numFmtId="0" fontId="32" fillId="27" borderId="95" xfId="453" applyFont="1" applyFill="1" applyBorder="1" applyAlignment="1">
      <alignment vertical="center"/>
      <protection/>
    </xf>
    <xf numFmtId="49" fontId="32" fillId="27" borderId="23" xfId="453" applyNumberFormat="1" applyFont="1" applyFill="1" applyBorder="1" applyAlignment="1">
      <alignment horizontal="center" vertical="center"/>
      <protection/>
    </xf>
    <xf numFmtId="0" fontId="32" fillId="27" borderId="23" xfId="453" applyFont="1" applyFill="1" applyBorder="1" applyAlignment="1">
      <alignment horizontal="center" vertical="center"/>
      <protection/>
    </xf>
    <xf numFmtId="0" fontId="32" fillId="27" borderId="16" xfId="453" applyFont="1" applyFill="1" applyBorder="1" applyAlignment="1">
      <alignment horizontal="center" vertical="center" wrapText="1"/>
      <protection/>
    </xf>
    <xf numFmtId="2" fontId="32" fillId="27" borderId="23" xfId="453" applyNumberFormat="1" applyFont="1" applyFill="1" applyBorder="1" applyAlignment="1">
      <alignment horizontal="center" vertical="center" wrapText="1"/>
      <protection/>
    </xf>
    <xf numFmtId="0" fontId="31" fillId="41" borderId="21" xfId="453" applyFont="1" applyFill="1" applyBorder="1" applyAlignment="1">
      <alignment horizontal="center" vertical="center" wrapText="1"/>
      <protection/>
    </xf>
    <xf numFmtId="0" fontId="101" fillId="38" borderId="41" xfId="453" applyFill="1" applyBorder="1" applyAlignment="1">
      <alignment horizontal="center" vertical="center"/>
      <protection/>
    </xf>
    <xf numFmtId="0" fontId="31" fillId="41" borderId="42" xfId="453" applyFont="1" applyFill="1" applyBorder="1" applyAlignment="1">
      <alignment horizontal="center" vertical="center" wrapText="1"/>
      <protection/>
    </xf>
    <xf numFmtId="0" fontId="101" fillId="38" borderId="41" xfId="453" applyFill="1" applyBorder="1" applyAlignment="1">
      <alignment horizontal="center" vertical="center" wrapText="1"/>
      <protection/>
    </xf>
    <xf numFmtId="0" fontId="101" fillId="0" borderId="77" xfId="453" applyBorder="1" applyAlignment="1">
      <alignment horizontal="center" vertical="center"/>
      <protection/>
    </xf>
    <xf numFmtId="49" fontId="101" fillId="0" borderId="0" xfId="453" applyNumberFormat="1" applyBorder="1" applyAlignment="1">
      <alignment horizontal="center" vertical="center"/>
      <protection/>
    </xf>
    <xf numFmtId="0" fontId="101" fillId="41" borderId="84" xfId="453" applyFill="1" applyBorder="1" applyAlignment="1">
      <alignment horizontal="center" vertical="center"/>
      <protection/>
    </xf>
    <xf numFmtId="0" fontId="101" fillId="0" borderId="41" xfId="453" applyBorder="1" applyAlignment="1">
      <alignment horizontal="center" vertical="center"/>
      <protection/>
    </xf>
    <xf numFmtId="0" fontId="101" fillId="0" borderId="17" xfId="453" applyBorder="1" applyAlignment="1">
      <alignment horizontal="center" vertical="center"/>
      <protection/>
    </xf>
    <xf numFmtId="0" fontId="31" fillId="37" borderId="25" xfId="0" applyFont="1" applyFill="1" applyBorder="1" applyAlignment="1">
      <alignment horizontal="center" vertical="center"/>
    </xf>
    <xf numFmtId="0" fontId="31" fillId="37" borderId="60" xfId="0" applyFont="1" applyFill="1" applyBorder="1" applyAlignment="1">
      <alignment horizontal="center" vertical="center"/>
    </xf>
    <xf numFmtId="0" fontId="31" fillId="41" borderId="22" xfId="453" applyFont="1" applyFill="1" applyBorder="1" applyAlignment="1">
      <alignment horizontal="center" vertical="center" wrapText="1"/>
      <protection/>
    </xf>
    <xf numFmtId="0" fontId="33" fillId="37" borderId="32" xfId="0" applyFont="1" applyFill="1" applyBorder="1" applyAlignment="1">
      <alignment/>
    </xf>
    <xf numFmtId="0" fontId="33" fillId="37" borderId="29" xfId="0" applyFont="1" applyFill="1" applyBorder="1" applyAlignment="1">
      <alignment/>
    </xf>
    <xf numFmtId="0" fontId="33" fillId="37" borderId="35" xfId="0" applyFont="1" applyFill="1" applyBorder="1" applyAlignment="1">
      <alignment vertical="center"/>
    </xf>
    <xf numFmtId="0" fontId="8" fillId="26" borderId="27" xfId="0" applyFont="1" applyFill="1" applyBorder="1" applyAlignment="1">
      <alignment horizontal="center"/>
    </xf>
    <xf numFmtId="0" fontId="8" fillId="26" borderId="37" xfId="0" applyFont="1" applyFill="1" applyBorder="1" applyAlignment="1">
      <alignment horizontal="center"/>
    </xf>
    <xf numFmtId="0" fontId="8" fillId="26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10" fillId="37" borderId="18" xfId="0" applyFont="1" applyFill="1" applyBorder="1" applyAlignment="1">
      <alignment horizontal="center" vertical="center"/>
    </xf>
    <xf numFmtId="0" fontId="116" fillId="37" borderId="18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22" fillId="0" borderId="27" xfId="498" applyFont="1" applyFill="1" applyBorder="1" applyAlignment="1">
      <alignment horizontal="center" vertical="top" wrapText="1"/>
      <protection/>
    </xf>
    <xf numFmtId="0" fontId="8" fillId="32" borderId="13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/>
    </xf>
    <xf numFmtId="1" fontId="33" fillId="27" borderId="16" xfId="0" applyNumberFormat="1" applyFont="1" applyFill="1" applyBorder="1" applyAlignment="1">
      <alignment horizontal="center"/>
    </xf>
    <xf numFmtId="1" fontId="33" fillId="33" borderId="16" xfId="0" applyNumberFormat="1" applyFont="1" applyFill="1" applyBorder="1" applyAlignment="1">
      <alignment horizontal="center"/>
    </xf>
    <xf numFmtId="1" fontId="33" fillId="8" borderId="16" xfId="0" applyNumberFormat="1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67" xfId="0" applyNumberFormat="1" applyFont="1" applyBorder="1" applyAlignment="1">
      <alignment horizontal="center"/>
    </xf>
    <xf numFmtId="0" fontId="116" fillId="37" borderId="24" xfId="0" applyFont="1" applyFill="1" applyBorder="1" applyAlignment="1">
      <alignment horizontal="center" wrapText="1"/>
    </xf>
    <xf numFmtId="0" fontId="116" fillId="37" borderId="13" xfId="0" applyFont="1" applyFill="1" applyBorder="1" applyAlignment="1">
      <alignment horizontal="center" wrapText="1"/>
    </xf>
    <xf numFmtId="0" fontId="33" fillId="37" borderId="13" xfId="0" applyFont="1" applyFill="1" applyBorder="1" applyAlignment="1">
      <alignment horizontal="center" vertical="center"/>
    </xf>
    <xf numFmtId="0" fontId="110" fillId="0" borderId="23" xfId="0" applyFont="1" applyFill="1" applyBorder="1" applyAlignment="1">
      <alignment horizontal="center" vertical="center"/>
    </xf>
    <xf numFmtId="0" fontId="33" fillId="37" borderId="25" xfId="0" applyFont="1" applyFill="1" applyBorder="1" applyAlignment="1">
      <alignment horizontal="center" vertical="center"/>
    </xf>
    <xf numFmtId="0" fontId="116" fillId="37" borderId="25" xfId="0" applyFont="1" applyFill="1" applyBorder="1" applyAlignment="1">
      <alignment horizontal="center" wrapText="1"/>
    </xf>
    <xf numFmtId="2" fontId="31" fillId="0" borderId="32" xfId="0" applyNumberFormat="1" applyFont="1" applyFill="1" applyBorder="1" applyAlignment="1">
      <alignment horizontal="center" vertical="center"/>
    </xf>
    <xf numFmtId="2" fontId="31" fillId="0" borderId="29" xfId="0" applyNumberFormat="1" applyFont="1" applyFill="1" applyBorder="1" applyAlignment="1">
      <alignment horizontal="center" vertical="center"/>
    </xf>
    <xf numFmtId="2" fontId="31" fillId="0" borderId="35" xfId="0" applyNumberFormat="1" applyFont="1" applyFill="1" applyBorder="1" applyAlignment="1">
      <alignment horizontal="center" vertical="center"/>
    </xf>
    <xf numFmtId="2" fontId="31" fillId="0" borderId="31" xfId="0" applyNumberFormat="1" applyFont="1" applyFill="1" applyBorder="1" applyAlignment="1">
      <alignment horizontal="center" vertical="center"/>
    </xf>
    <xf numFmtId="2" fontId="118" fillId="0" borderId="28" xfId="0" applyNumberFormat="1" applyFont="1" applyFill="1" applyBorder="1" applyAlignment="1">
      <alignment horizontal="center" vertical="center"/>
    </xf>
    <xf numFmtId="2" fontId="31" fillId="38" borderId="32" xfId="0" applyNumberFormat="1" applyFont="1" applyFill="1" applyBorder="1" applyAlignment="1">
      <alignment horizontal="center" vertical="center"/>
    </xf>
    <xf numFmtId="2" fontId="31" fillId="38" borderId="29" xfId="0" applyNumberFormat="1" applyFont="1" applyFill="1" applyBorder="1" applyAlignment="1">
      <alignment horizontal="center" vertical="center"/>
    </xf>
    <xf numFmtId="2" fontId="118" fillId="38" borderId="35" xfId="0" applyNumberFormat="1" applyFont="1" applyFill="1" applyBorder="1" applyAlignment="1">
      <alignment horizontal="center" vertical="center"/>
    </xf>
    <xf numFmtId="2" fontId="31" fillId="38" borderId="55" xfId="0" applyNumberFormat="1" applyFont="1" applyFill="1" applyBorder="1" applyAlignment="1">
      <alignment horizontal="center" vertical="center"/>
    </xf>
    <xf numFmtId="2" fontId="31" fillId="38" borderId="56" xfId="0" applyNumberFormat="1" applyFont="1" applyFill="1" applyBorder="1" applyAlignment="1">
      <alignment horizontal="center" vertical="center"/>
    </xf>
    <xf numFmtId="2" fontId="118" fillId="38" borderId="92" xfId="0" applyNumberFormat="1" applyFont="1" applyFill="1" applyBorder="1" applyAlignment="1">
      <alignment horizontal="center" vertical="center"/>
    </xf>
    <xf numFmtId="2" fontId="118" fillId="0" borderId="35" xfId="0" applyNumberFormat="1" applyFont="1" applyFill="1" applyBorder="1" applyAlignment="1">
      <alignment horizontal="center" vertical="center"/>
    </xf>
    <xf numFmtId="2" fontId="31" fillId="38" borderId="31" xfId="0" applyNumberFormat="1" applyFont="1" applyFill="1" applyBorder="1" applyAlignment="1">
      <alignment horizontal="center" vertical="center"/>
    </xf>
    <xf numFmtId="2" fontId="118" fillId="38" borderId="28" xfId="0" applyNumberFormat="1" applyFont="1" applyFill="1" applyBorder="1" applyAlignment="1">
      <alignment horizontal="center" vertical="center"/>
    </xf>
    <xf numFmtId="0" fontId="18" fillId="0" borderId="23" xfId="504" applyFont="1" applyFill="1" applyBorder="1" applyAlignment="1">
      <alignment horizontal="center" vertical="center" wrapText="1"/>
      <protection/>
    </xf>
    <xf numFmtId="0" fontId="22" fillId="0" borderId="12" xfId="504" applyNumberFormat="1" applyFont="1" applyFill="1" applyBorder="1" applyAlignment="1">
      <alignment horizontal="center"/>
      <protection/>
    </xf>
    <xf numFmtId="0" fontId="22" fillId="38" borderId="18" xfId="504" applyFont="1" applyFill="1" applyBorder="1" applyAlignment="1">
      <alignment horizontal="left"/>
      <protection/>
    </xf>
    <xf numFmtId="0" fontId="32" fillId="38" borderId="18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/>
    </xf>
    <xf numFmtId="0" fontId="117" fillId="38" borderId="96" xfId="0" applyFont="1" applyFill="1" applyBorder="1" applyAlignment="1">
      <alignment/>
    </xf>
    <xf numFmtId="0" fontId="117" fillId="38" borderId="84" xfId="0" applyFont="1" applyFill="1" applyBorder="1" applyAlignment="1">
      <alignment/>
    </xf>
    <xf numFmtId="0" fontId="117" fillId="38" borderId="97" xfId="0" applyFont="1" applyFill="1" applyBorder="1" applyAlignment="1">
      <alignment/>
    </xf>
    <xf numFmtId="0" fontId="117" fillId="37" borderId="96" xfId="0" applyFont="1" applyFill="1" applyBorder="1" applyAlignment="1">
      <alignment/>
    </xf>
    <xf numFmtId="0" fontId="117" fillId="37" borderId="84" xfId="0" applyFont="1" applyFill="1" applyBorder="1" applyAlignment="1">
      <alignment/>
    </xf>
    <xf numFmtId="0" fontId="117" fillId="37" borderId="98" xfId="0" applyFont="1" applyFill="1" applyBorder="1" applyAlignment="1">
      <alignment wrapText="1"/>
    </xf>
    <xf numFmtId="0" fontId="117" fillId="37" borderId="96" xfId="0" applyFont="1" applyFill="1" applyBorder="1" applyAlignment="1">
      <alignment vertical="center" wrapText="1"/>
    </xf>
    <xf numFmtId="0" fontId="117" fillId="37" borderId="84" xfId="0" applyFont="1" applyFill="1" applyBorder="1" applyAlignment="1">
      <alignment vertical="center" wrapText="1"/>
    </xf>
    <xf numFmtId="0" fontId="31" fillId="37" borderId="99" xfId="0" applyFont="1" applyFill="1" applyBorder="1" applyAlignment="1">
      <alignment horizontal="left" vertical="center"/>
    </xf>
    <xf numFmtId="0" fontId="32" fillId="37" borderId="100" xfId="0" applyFont="1" applyFill="1" applyBorder="1" applyAlignment="1">
      <alignment/>
    </xf>
    <xf numFmtId="0" fontId="32" fillId="37" borderId="0" xfId="0" applyFont="1" applyFill="1" applyBorder="1" applyAlignment="1">
      <alignment/>
    </xf>
    <xf numFmtId="0" fontId="32" fillId="37" borderId="101" xfId="0" applyFont="1" applyFill="1" applyBorder="1" applyAlignment="1">
      <alignment/>
    </xf>
    <xf numFmtId="0" fontId="32" fillId="38" borderId="96" xfId="0" applyFont="1" applyFill="1" applyBorder="1" applyAlignment="1">
      <alignment/>
    </xf>
    <xf numFmtId="0" fontId="32" fillId="38" borderId="84" xfId="0" applyFont="1" applyFill="1" applyBorder="1" applyAlignment="1">
      <alignment/>
    </xf>
    <xf numFmtId="0" fontId="32" fillId="38" borderId="98" xfId="0" applyFont="1" applyFill="1" applyBorder="1" applyAlignment="1">
      <alignment/>
    </xf>
    <xf numFmtId="0" fontId="117" fillId="38" borderId="100" xfId="0" applyFont="1" applyFill="1" applyBorder="1" applyAlignment="1">
      <alignment/>
    </xf>
    <xf numFmtId="0" fontId="117" fillId="38" borderId="0" xfId="0" applyFont="1" applyFill="1" applyBorder="1" applyAlignment="1">
      <alignment/>
    </xf>
    <xf numFmtId="0" fontId="117" fillId="38" borderId="40" xfId="0" applyFont="1" applyFill="1" applyBorder="1" applyAlignment="1">
      <alignment/>
    </xf>
    <xf numFmtId="1" fontId="60" fillId="37" borderId="22" xfId="453" applyNumberFormat="1" applyFont="1" applyFill="1" applyBorder="1" applyAlignment="1">
      <alignment horizontal="center" vertical="center"/>
      <protection/>
    </xf>
    <xf numFmtId="0" fontId="110" fillId="0" borderId="12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110" fillId="0" borderId="26" xfId="0" applyFont="1" applyFill="1" applyBorder="1" applyAlignment="1">
      <alignment horizontal="center"/>
    </xf>
    <xf numFmtId="0" fontId="110" fillId="0" borderId="27" xfId="0" applyFont="1" applyFill="1" applyBorder="1" applyAlignment="1">
      <alignment horizontal="center"/>
    </xf>
    <xf numFmtId="0" fontId="110" fillId="0" borderId="12" xfId="0" applyFont="1" applyFill="1" applyBorder="1" applyAlignment="1">
      <alignment horizontal="center"/>
    </xf>
    <xf numFmtId="1" fontId="60" fillId="38" borderId="21" xfId="453" applyNumberFormat="1" applyFont="1" applyFill="1" applyBorder="1" applyAlignment="1">
      <alignment horizontal="center" vertical="center"/>
      <protection/>
    </xf>
    <xf numFmtId="0" fontId="115" fillId="0" borderId="15" xfId="503" applyFont="1" applyBorder="1" applyAlignment="1">
      <alignment horizontal="left" vertical="center"/>
      <protection/>
    </xf>
    <xf numFmtId="0" fontId="22" fillId="38" borderId="18" xfId="503" applyFont="1" applyFill="1" applyBorder="1" applyAlignment="1">
      <alignment wrapText="1"/>
      <protection/>
    </xf>
    <xf numFmtId="0" fontId="22" fillId="0" borderId="103" xfId="503" applyFont="1" applyFill="1" applyBorder="1" applyAlignment="1">
      <alignment wrapText="1"/>
      <protection/>
    </xf>
    <xf numFmtId="0" fontId="113" fillId="38" borderId="18" xfId="503" applyFont="1" applyFill="1" applyBorder="1" applyAlignment="1">
      <alignment wrapText="1"/>
      <protection/>
    </xf>
    <xf numFmtId="0" fontId="33" fillId="38" borderId="12" xfId="0" applyFont="1" applyFill="1" applyBorder="1" applyAlignment="1">
      <alignment/>
    </xf>
    <xf numFmtId="1" fontId="114" fillId="38" borderId="78" xfId="503" applyNumberFormat="1" applyFont="1" applyFill="1" applyBorder="1">
      <alignment/>
      <protection/>
    </xf>
    <xf numFmtId="0" fontId="114" fillId="38" borderId="78" xfId="503" applyFont="1" applyFill="1" applyBorder="1">
      <alignment/>
      <protection/>
    </xf>
    <xf numFmtId="4" fontId="114" fillId="38" borderId="78" xfId="503" applyNumberFormat="1" applyFont="1" applyFill="1" applyBorder="1">
      <alignment/>
      <protection/>
    </xf>
    <xf numFmtId="0" fontId="33" fillId="38" borderId="18" xfId="0" applyFont="1" applyFill="1" applyBorder="1" applyAlignment="1">
      <alignment/>
    </xf>
    <xf numFmtId="0" fontId="120" fillId="37" borderId="12" xfId="503" applyFont="1" applyFill="1" applyBorder="1" applyAlignment="1">
      <alignment wrapText="1"/>
      <protection/>
    </xf>
    <xf numFmtId="0" fontId="114" fillId="0" borderId="104" xfId="503" applyFont="1" applyBorder="1" applyAlignment="1">
      <alignment textRotation="180"/>
      <protection/>
    </xf>
    <xf numFmtId="0" fontId="112" fillId="42" borderId="105" xfId="503" applyFont="1" applyFill="1" applyBorder="1">
      <alignment/>
      <protection/>
    </xf>
    <xf numFmtId="0" fontId="112" fillId="0" borderId="105" xfId="503" applyFont="1" applyBorder="1">
      <alignment/>
      <protection/>
    </xf>
    <xf numFmtId="0" fontId="114" fillId="0" borderId="106" xfId="503" applyFont="1" applyBorder="1" applyAlignment="1">
      <alignment textRotation="180"/>
      <protection/>
    </xf>
    <xf numFmtId="0" fontId="121" fillId="0" borderId="107" xfId="503" applyFont="1" applyBorder="1" applyAlignment="1">
      <alignment horizontal="center" vertical="center"/>
      <protection/>
    </xf>
    <xf numFmtId="0" fontId="121" fillId="0" borderId="108" xfId="503" applyFont="1" applyBorder="1" applyAlignment="1">
      <alignment horizontal="center" vertical="center"/>
      <protection/>
    </xf>
    <xf numFmtId="0" fontId="114" fillId="0" borderId="108" xfId="503" applyFont="1" applyBorder="1" applyAlignment="1">
      <alignment wrapText="1"/>
      <protection/>
    </xf>
    <xf numFmtId="0" fontId="114" fillId="0" borderId="108" xfId="503" applyFont="1" applyBorder="1">
      <alignment/>
      <protection/>
    </xf>
    <xf numFmtId="2" fontId="122" fillId="0" borderId="108" xfId="503" applyNumberFormat="1" applyFont="1" applyBorder="1" applyAlignment="1">
      <alignment horizontal="center" vertical="center"/>
      <protection/>
    </xf>
    <xf numFmtId="0" fontId="114" fillId="0" borderId="109" xfId="503" applyFont="1" applyBorder="1" applyAlignment="1">
      <alignment wrapText="1"/>
      <protection/>
    </xf>
    <xf numFmtId="0" fontId="112" fillId="38" borderId="110" xfId="503" applyFont="1" applyFill="1" applyBorder="1">
      <alignment/>
      <protection/>
    </xf>
    <xf numFmtId="1" fontId="121" fillId="38" borderId="111" xfId="503" applyNumberFormat="1" applyFont="1" applyFill="1" applyBorder="1" applyAlignment="1">
      <alignment horizontal="center"/>
      <protection/>
    </xf>
    <xf numFmtId="0" fontId="112" fillId="0" borderId="110" xfId="503" applyFont="1" applyBorder="1">
      <alignment/>
      <protection/>
    </xf>
    <xf numFmtId="1" fontId="121" fillId="0" borderId="111" xfId="503" applyNumberFormat="1" applyFont="1" applyBorder="1" applyAlignment="1">
      <alignment horizontal="center"/>
      <protection/>
    </xf>
    <xf numFmtId="0" fontId="112" fillId="0" borderId="112" xfId="503" applyFont="1" applyBorder="1">
      <alignment/>
      <protection/>
    </xf>
    <xf numFmtId="1" fontId="114" fillId="0" borderId="113" xfId="503" applyNumberFormat="1" applyFont="1" applyBorder="1">
      <alignment/>
      <protection/>
    </xf>
    <xf numFmtId="0" fontId="114" fillId="0" borderId="113" xfId="503" applyFont="1" applyBorder="1">
      <alignment/>
      <protection/>
    </xf>
    <xf numFmtId="0" fontId="112" fillId="0" borderId="113" xfId="503" applyFont="1" applyBorder="1">
      <alignment/>
      <protection/>
    </xf>
    <xf numFmtId="4" fontId="114" fillId="0" borderId="113" xfId="503" applyNumberFormat="1" applyFont="1" applyBorder="1">
      <alignment/>
      <protection/>
    </xf>
    <xf numFmtId="1" fontId="121" fillId="0" borderId="114" xfId="503" applyNumberFormat="1" applyFont="1" applyBorder="1" applyAlignment="1">
      <alignment horizontal="center"/>
      <protection/>
    </xf>
    <xf numFmtId="0" fontId="112" fillId="0" borderId="115" xfId="503" applyFont="1" applyBorder="1">
      <alignment/>
      <protection/>
    </xf>
    <xf numFmtId="0" fontId="113" fillId="0" borderId="15" xfId="503" applyFont="1" applyFill="1" applyBorder="1" applyAlignment="1">
      <alignment wrapText="1"/>
      <protection/>
    </xf>
    <xf numFmtId="1" fontId="114" fillId="0" borderId="116" xfId="503" applyNumberFormat="1" applyFont="1" applyBorder="1">
      <alignment/>
      <protection/>
    </xf>
    <xf numFmtId="0" fontId="114" fillId="0" borderId="116" xfId="503" applyFont="1" applyBorder="1">
      <alignment/>
      <protection/>
    </xf>
    <xf numFmtId="0" fontId="112" fillId="0" borderId="116" xfId="503" applyFont="1" applyBorder="1">
      <alignment/>
      <protection/>
    </xf>
    <xf numFmtId="4" fontId="114" fillId="0" borderId="116" xfId="503" applyNumberFormat="1" applyFont="1" applyBorder="1">
      <alignment/>
      <protection/>
    </xf>
    <xf numFmtId="1" fontId="121" fillId="0" borderId="117" xfId="503" applyNumberFormat="1" applyFont="1" applyBorder="1" applyAlignment="1">
      <alignment horizontal="center"/>
      <protection/>
    </xf>
    <xf numFmtId="0" fontId="112" fillId="38" borderId="112" xfId="503" applyFont="1" applyFill="1" applyBorder="1">
      <alignment/>
      <protection/>
    </xf>
    <xf numFmtId="1" fontId="114" fillId="38" borderId="113" xfId="503" applyNumberFormat="1" applyFont="1" applyFill="1" applyBorder="1">
      <alignment/>
      <protection/>
    </xf>
    <xf numFmtId="0" fontId="114" fillId="38" borderId="113" xfId="503" applyFont="1" applyFill="1" applyBorder="1">
      <alignment/>
      <protection/>
    </xf>
    <xf numFmtId="0" fontId="112" fillId="38" borderId="113" xfId="503" applyFont="1" applyFill="1" applyBorder="1">
      <alignment/>
      <protection/>
    </xf>
    <xf numFmtId="4" fontId="114" fillId="38" borderId="113" xfId="503" applyNumberFormat="1" applyFont="1" applyFill="1" applyBorder="1">
      <alignment/>
      <protection/>
    </xf>
    <xf numFmtId="1" fontId="121" fillId="38" borderId="114" xfId="503" applyNumberFormat="1" applyFont="1" applyFill="1" applyBorder="1" applyAlignment="1">
      <alignment horizontal="center"/>
      <protection/>
    </xf>
    <xf numFmtId="0" fontId="112" fillId="37" borderId="78" xfId="503" applyFont="1" applyFill="1" applyBorder="1" applyAlignment="1">
      <alignment horizontal="left" vertical="center" wrapText="1"/>
      <protection/>
    </xf>
    <xf numFmtId="0" fontId="33" fillId="38" borderId="18" xfId="0" applyFont="1" applyFill="1" applyBorder="1" applyAlignment="1">
      <alignment vertical="center"/>
    </xf>
    <xf numFmtId="0" fontId="112" fillId="38" borderId="105" xfId="503" applyFont="1" applyFill="1" applyBorder="1">
      <alignment/>
      <protection/>
    </xf>
    <xf numFmtId="0" fontId="112" fillId="38" borderId="118" xfId="503" applyFont="1" applyFill="1" applyBorder="1">
      <alignment/>
      <protection/>
    </xf>
    <xf numFmtId="0" fontId="22" fillId="38" borderId="16" xfId="503" applyFont="1" applyFill="1" applyBorder="1" applyAlignment="1">
      <alignment wrapText="1"/>
      <protection/>
    </xf>
    <xf numFmtId="1" fontId="114" fillId="38" borderId="119" xfId="503" applyNumberFormat="1" applyFont="1" applyFill="1" applyBorder="1">
      <alignment/>
      <protection/>
    </xf>
    <xf numFmtId="0" fontId="114" fillId="38" borderId="119" xfId="503" applyFont="1" applyFill="1" applyBorder="1">
      <alignment/>
      <protection/>
    </xf>
    <xf numFmtId="0" fontId="112" fillId="38" borderId="119" xfId="503" applyFont="1" applyFill="1" applyBorder="1">
      <alignment/>
      <protection/>
    </xf>
    <xf numFmtId="4" fontId="114" fillId="38" borderId="119" xfId="503" applyNumberFormat="1" applyFont="1" applyFill="1" applyBorder="1">
      <alignment/>
      <protection/>
    </xf>
    <xf numFmtId="1" fontId="121" fillId="38" borderId="120" xfId="503" applyNumberFormat="1" applyFont="1" applyFill="1" applyBorder="1" applyAlignment="1">
      <alignment horizontal="center"/>
      <protection/>
    </xf>
    <xf numFmtId="0" fontId="11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44" fillId="0" borderId="26" xfId="498" applyFont="1" applyFill="1" applyBorder="1" applyAlignment="1">
      <alignment horizontal="center"/>
      <protection/>
    </xf>
    <xf numFmtId="0" fontId="44" fillId="0" borderId="26" xfId="498" applyFont="1" applyFill="1" applyBorder="1" applyAlignment="1">
      <alignment horizontal="center" vertical="top" wrapText="1"/>
      <protection/>
    </xf>
    <xf numFmtId="0" fontId="44" fillId="0" borderId="26" xfId="498" applyFont="1" applyFill="1" applyBorder="1" applyAlignment="1">
      <alignment horizontal="center" vertical="center" wrapText="1"/>
      <protection/>
    </xf>
    <xf numFmtId="0" fontId="31" fillId="0" borderId="12" xfId="498" applyFont="1" applyFill="1" applyBorder="1" applyAlignment="1">
      <alignment horizontal="center" vertical="center"/>
      <protection/>
    </xf>
    <xf numFmtId="0" fontId="80" fillId="0" borderId="12" xfId="498" applyFont="1" applyFill="1" applyBorder="1" applyAlignment="1">
      <alignment horizontal="center" vertical="center" wrapText="1"/>
      <protection/>
    </xf>
    <xf numFmtId="0" fontId="82" fillId="0" borderId="12" xfId="498" applyNumberFormat="1" applyFont="1" applyFill="1" applyBorder="1" applyAlignment="1">
      <alignment horizontal="center"/>
      <protection/>
    </xf>
    <xf numFmtId="0" fontId="93" fillId="0" borderId="12" xfId="498" applyFont="1" applyFill="1" applyBorder="1" applyAlignment="1">
      <alignment horizontal="center" vertical="top" wrapText="1"/>
      <protection/>
    </xf>
    <xf numFmtId="0" fontId="123" fillId="0" borderId="12" xfId="498" applyFont="1" applyFill="1" applyBorder="1" applyAlignment="1">
      <alignment horizontal="center" vertical="top" wrapText="1"/>
      <protection/>
    </xf>
    <xf numFmtId="0" fontId="44" fillId="0" borderId="12" xfId="498" applyFont="1" applyFill="1" applyBorder="1" applyAlignment="1">
      <alignment horizontal="center" vertical="center" wrapText="1"/>
      <protection/>
    </xf>
    <xf numFmtId="0" fontId="55" fillId="0" borderId="11" xfId="498" applyFont="1" applyFill="1" applyBorder="1" applyAlignment="1">
      <alignment horizontal="left" vertical="center"/>
      <protection/>
    </xf>
    <xf numFmtId="0" fontId="49" fillId="0" borderId="11" xfId="498" applyFont="1" applyFill="1" applyBorder="1" applyAlignment="1">
      <alignment horizontal="left" vertical="center"/>
      <protection/>
    </xf>
    <xf numFmtId="0" fontId="49" fillId="0" borderId="11" xfId="498" applyFont="1" applyFill="1" applyBorder="1" applyAlignment="1">
      <alignment horizontal="center" vertical="center"/>
      <protection/>
    </xf>
    <xf numFmtId="0" fontId="49" fillId="0" borderId="0" xfId="498" applyFont="1" applyFill="1" applyBorder="1" applyAlignment="1">
      <alignment horizontal="center" vertical="center"/>
      <protection/>
    </xf>
    <xf numFmtId="0" fontId="22" fillId="0" borderId="0" xfId="498" applyFont="1" applyFill="1" applyBorder="1" applyAlignment="1">
      <alignment vertical="center"/>
      <protection/>
    </xf>
    <xf numFmtId="0" fontId="20" fillId="0" borderId="0" xfId="498" applyFill="1" applyAlignment="1">
      <alignment vertical="center"/>
      <protection/>
    </xf>
    <xf numFmtId="0" fontId="32" fillId="0" borderId="12" xfId="453" applyFont="1" applyFill="1" applyBorder="1" applyAlignment="1">
      <alignment horizontal="left" vertical="center"/>
      <protection/>
    </xf>
    <xf numFmtId="0" fontId="18" fillId="0" borderId="12" xfId="504" applyFont="1" applyFill="1" applyBorder="1" applyAlignment="1">
      <alignment horizontal="left"/>
      <protection/>
    </xf>
    <xf numFmtId="0" fontId="8" fillId="25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/>
    </xf>
    <xf numFmtId="0" fontId="32" fillId="27" borderId="44" xfId="0" applyFont="1" applyFill="1" applyBorder="1" applyAlignment="1">
      <alignment horizontal="center" vertical="center"/>
    </xf>
    <xf numFmtId="0" fontId="0" fillId="27" borderId="46" xfId="0" applyFill="1" applyBorder="1" applyAlignment="1">
      <alignment horizontal="center" vertical="center"/>
    </xf>
    <xf numFmtId="0" fontId="32" fillId="27" borderId="121" xfId="0" applyFont="1" applyFill="1" applyBorder="1" applyAlignment="1">
      <alignment horizontal="center" vertical="center"/>
    </xf>
    <xf numFmtId="0" fontId="0" fillId="27" borderId="89" xfId="0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2" fillId="0" borderId="121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31" fillId="0" borderId="66" xfId="0" applyNumberFormat="1" applyFont="1" applyFill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center" vertical="top"/>
    </xf>
    <xf numFmtId="0" fontId="32" fillId="0" borderId="66" xfId="0" applyFont="1" applyFill="1" applyBorder="1" applyAlignment="1">
      <alignment horizontal="center" vertical="top"/>
    </xf>
    <xf numFmtId="0" fontId="31" fillId="0" borderId="14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38" borderId="20" xfId="0" applyNumberFormat="1" applyFont="1" applyFill="1" applyBorder="1" applyAlignment="1">
      <alignment horizontal="center" vertical="center"/>
    </xf>
    <xf numFmtId="0" fontId="31" fillId="38" borderId="17" xfId="0" applyNumberFormat="1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122" xfId="0" applyFont="1" applyFill="1" applyBorder="1" applyAlignment="1">
      <alignment horizontal="center" vertical="top"/>
    </xf>
    <xf numFmtId="1" fontId="32" fillId="0" borderId="67" xfId="0" applyNumberFormat="1" applyFont="1" applyFill="1" applyBorder="1" applyAlignment="1">
      <alignment horizontal="center" vertical="top"/>
    </xf>
    <xf numFmtId="0" fontId="31" fillId="0" borderId="20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27" borderId="67" xfId="0" applyFont="1" applyFill="1" applyBorder="1" applyAlignment="1">
      <alignment horizontal="center"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1" xfId="0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27" borderId="54" xfId="0" applyFont="1" applyFill="1" applyBorder="1" applyAlignment="1">
      <alignment horizontal="center" vertical="center"/>
    </xf>
    <xf numFmtId="0" fontId="32" fillId="27" borderId="56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32" fillId="25" borderId="3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25" borderId="59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1" fillId="25" borderId="44" xfId="0" applyNumberFormat="1" applyFont="1" applyFill="1" applyBorder="1" applyAlignment="1">
      <alignment horizontal="center" vertical="center"/>
    </xf>
    <xf numFmtId="0" fontId="31" fillId="25" borderId="46" xfId="0" applyNumberFormat="1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121" xfId="0" applyFont="1" applyFill="1" applyBorder="1" applyAlignment="1">
      <alignment horizontal="center" vertical="center"/>
    </xf>
    <xf numFmtId="0" fontId="59" fillId="0" borderId="89" xfId="0" applyFont="1" applyFill="1" applyBorder="1" applyAlignment="1">
      <alignment horizontal="center" vertical="center"/>
    </xf>
    <xf numFmtId="0" fontId="32" fillId="27" borderId="59" xfId="0" applyFont="1" applyFill="1" applyBorder="1" applyAlignment="1">
      <alignment horizontal="center" vertical="center"/>
    </xf>
    <xf numFmtId="0" fontId="32" fillId="27" borderId="60" xfId="0" applyFont="1" applyFill="1" applyBorder="1" applyAlignment="1">
      <alignment horizontal="center" vertical="center"/>
    </xf>
    <xf numFmtId="0" fontId="31" fillId="38" borderId="1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25" borderId="14" xfId="0" applyNumberFormat="1" applyFont="1" applyFill="1" applyBorder="1" applyAlignment="1">
      <alignment horizontal="center" vertical="center"/>
    </xf>
    <xf numFmtId="0" fontId="31" fillId="25" borderId="17" xfId="0" applyNumberFormat="1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1" fontId="32" fillId="0" borderId="67" xfId="0" applyNumberFormat="1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" fontId="32" fillId="0" borderId="96" xfId="0" applyNumberFormat="1" applyFont="1" applyFill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32" fillId="0" borderId="21" xfId="0" applyNumberFormat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33" fillId="27" borderId="44" xfId="0" applyNumberFormat="1" applyFont="1" applyFill="1" applyBorder="1" applyAlignment="1">
      <alignment horizontal="center" vertical="center"/>
    </xf>
    <xf numFmtId="0" fontId="33" fillId="27" borderId="45" xfId="0" applyNumberFormat="1" applyFont="1" applyFill="1" applyBorder="1" applyAlignment="1">
      <alignment horizontal="center" vertical="center"/>
    </xf>
    <xf numFmtId="0" fontId="33" fillId="27" borderId="46" xfId="0" applyNumberFormat="1" applyFont="1" applyFill="1" applyBorder="1" applyAlignment="1">
      <alignment horizontal="center" vertical="center"/>
    </xf>
    <xf numFmtId="0" fontId="33" fillId="27" borderId="33" xfId="0" applyFont="1" applyFill="1" applyBorder="1" applyAlignment="1">
      <alignment horizontal="center" vertical="center"/>
    </xf>
    <xf numFmtId="0" fontId="33" fillId="27" borderId="123" xfId="0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center" vertical="center"/>
    </xf>
    <xf numFmtId="0" fontId="33" fillId="27" borderId="84" xfId="0" applyFont="1" applyFill="1" applyBorder="1" applyAlignment="1">
      <alignment horizontal="center" vertical="center"/>
    </xf>
    <xf numFmtId="0" fontId="33" fillId="27" borderId="36" xfId="0" applyFont="1" applyFill="1" applyBorder="1" applyAlignment="1">
      <alignment horizontal="center" vertical="center"/>
    </xf>
    <xf numFmtId="0" fontId="33" fillId="27" borderId="1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38" borderId="24" xfId="0" applyFont="1" applyFill="1" applyBorder="1" applyAlignment="1">
      <alignment horizontal="center" vertical="center"/>
    </xf>
    <xf numFmtId="0" fontId="33" fillId="38" borderId="25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2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27" borderId="42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/>
    </xf>
    <xf numFmtId="0" fontId="33" fillId="27" borderId="14" xfId="0" applyNumberFormat="1" applyFont="1" applyFill="1" applyBorder="1" applyAlignment="1">
      <alignment horizontal="center" vertical="center"/>
    </xf>
    <xf numFmtId="0" fontId="33" fillId="27" borderId="41" xfId="0" applyNumberFormat="1" applyFont="1" applyFill="1" applyBorder="1" applyAlignment="1">
      <alignment horizontal="center" vertical="center"/>
    </xf>
    <xf numFmtId="0" fontId="33" fillId="27" borderId="19" xfId="0" applyNumberFormat="1" applyFont="1" applyFill="1" applyBorder="1" applyAlignment="1">
      <alignment horizontal="center" vertical="center"/>
    </xf>
    <xf numFmtId="0" fontId="33" fillId="38" borderId="16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/>
    </xf>
    <xf numFmtId="0" fontId="33" fillId="38" borderId="13" xfId="0" applyFont="1" applyFill="1" applyBorder="1" applyAlignment="1">
      <alignment horizontal="center" vertical="center"/>
    </xf>
    <xf numFmtId="0" fontId="33" fillId="27" borderId="17" xfId="0" applyNumberFormat="1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3" fillId="27" borderId="6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33" fillId="0" borderId="21" xfId="0" applyNumberFormat="1" applyFont="1" applyFill="1" applyBorder="1" applyAlignment="1">
      <alignment horizontal="center" vertical="center" wrapText="1"/>
    </xf>
    <xf numFmtId="2" fontId="33" fillId="0" borderId="22" xfId="0" applyNumberFormat="1" applyFont="1" applyFill="1" applyBorder="1" applyAlignment="1">
      <alignment horizontal="center" vertical="center" wrapText="1"/>
    </xf>
    <xf numFmtId="1" fontId="8" fillId="0" borderId="67" xfId="0" applyNumberFormat="1" applyFont="1" applyFill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0" fontId="8" fillId="0" borderId="122" xfId="0" applyFont="1" applyBorder="1" applyAlignment="1">
      <alignment horizontal="center" vertical="top"/>
    </xf>
    <xf numFmtId="0" fontId="33" fillId="0" borderId="125" xfId="0" applyNumberFormat="1" applyFont="1" applyFill="1" applyBorder="1" applyAlignment="1">
      <alignment horizontal="center" vertical="center"/>
    </xf>
    <xf numFmtId="0" fontId="110" fillId="0" borderId="12" xfId="0" applyFont="1" applyBorder="1" applyAlignment="1">
      <alignment horizontal="center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10" fillId="0" borderId="13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3" fillId="0" borderId="12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/>
    </xf>
    <xf numFmtId="0" fontId="31" fillId="38" borderId="12" xfId="0" applyNumberFormat="1" applyFont="1" applyFill="1" applyBorder="1" applyAlignment="1">
      <alignment horizontal="center" vertical="center"/>
    </xf>
    <xf numFmtId="0" fontId="8" fillId="0" borderId="126" xfId="0" applyFont="1" applyBorder="1" applyAlignment="1">
      <alignment horizontal="center"/>
    </xf>
    <xf numFmtId="0" fontId="33" fillId="0" borderId="75" xfId="0" applyFont="1" applyBorder="1" applyAlignment="1">
      <alignment/>
    </xf>
    <xf numFmtId="0" fontId="33" fillId="0" borderId="127" xfId="0" applyFont="1" applyBorder="1" applyAlignment="1">
      <alignment/>
    </xf>
    <xf numFmtId="1" fontId="60" fillId="24" borderId="63" xfId="0" applyNumberFormat="1" applyFont="1" applyFill="1" applyBorder="1" applyAlignment="1">
      <alignment/>
    </xf>
    <xf numFmtId="0" fontId="33" fillId="0" borderId="128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/>
    </xf>
    <xf numFmtId="2" fontId="33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37" borderId="12" xfId="0" applyNumberFormat="1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left" vertical="center" wrapText="1"/>
    </xf>
    <xf numFmtId="0" fontId="0" fillId="38" borderId="12" xfId="0" applyFill="1" applyBorder="1" applyAlignment="1">
      <alignment vertical="center" wrapText="1"/>
    </xf>
    <xf numFmtId="0" fontId="32" fillId="27" borderId="33" xfId="0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2" fillId="37" borderId="12" xfId="0" applyFont="1" applyFill="1" applyBorder="1" applyAlignment="1">
      <alignment vertical="center" wrapText="1"/>
    </xf>
    <xf numFmtId="0" fontId="0" fillId="37" borderId="12" xfId="0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27" borderId="23" xfId="0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/>
    </xf>
    <xf numFmtId="0" fontId="8" fillId="0" borderId="75" xfId="0" applyFont="1" applyBorder="1" applyAlignment="1">
      <alignment horizontal="center"/>
    </xf>
    <xf numFmtId="0" fontId="32" fillId="27" borderId="16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2" fillId="25" borderId="77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114" fillId="0" borderId="129" xfId="503" applyFont="1" applyBorder="1" applyAlignment="1">
      <alignment horizontal="center" vertical="center"/>
      <protection/>
    </xf>
    <xf numFmtId="0" fontId="38" fillId="0" borderId="130" xfId="503" applyFont="1" applyBorder="1">
      <alignment/>
      <protection/>
    </xf>
    <xf numFmtId="0" fontId="124" fillId="0" borderId="0" xfId="503" applyFont="1" applyAlignment="1">
      <alignment horizontal="center" vertical="center" wrapText="1"/>
      <protection/>
    </xf>
    <xf numFmtId="0" fontId="109" fillId="0" borderId="0" xfId="503" applyFont="1" applyAlignment="1">
      <alignment/>
      <protection/>
    </xf>
    <xf numFmtId="0" fontId="114" fillId="0" borderId="107" xfId="503" applyFont="1" applyBorder="1" applyAlignment="1">
      <alignment horizontal="center" vertical="center"/>
      <protection/>
    </xf>
    <xf numFmtId="0" fontId="38" fillId="0" borderId="131" xfId="503" applyFont="1" applyBorder="1">
      <alignment/>
      <protection/>
    </xf>
    <xf numFmtId="0" fontId="121" fillId="0" borderId="0" xfId="503" applyFont="1" applyAlignment="1">
      <alignment horizontal="center" vertical="center" wrapText="1"/>
      <protection/>
    </xf>
    <xf numFmtId="0" fontId="102" fillId="0" borderId="0" xfId="503" applyFont="1" applyAlignment="1">
      <alignment/>
      <protection/>
    </xf>
    <xf numFmtId="0" fontId="31" fillId="0" borderId="18" xfId="0" applyFont="1" applyFill="1" applyBorder="1" applyAlignment="1">
      <alignment horizontal="center" vertical="center"/>
    </xf>
    <xf numFmtId="0" fontId="106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2" fontId="31" fillId="0" borderId="96" xfId="0" applyNumberFormat="1" applyFont="1" applyFill="1" applyBorder="1" applyAlignment="1">
      <alignment horizontal="center" vertical="center" wrapText="1"/>
    </xf>
    <xf numFmtId="2" fontId="31" fillId="0" borderId="97" xfId="0" applyNumberFormat="1" applyFont="1" applyFill="1" applyBorder="1" applyAlignment="1">
      <alignment horizontal="center" vertical="center" wrapText="1"/>
    </xf>
    <xf numFmtId="1" fontId="117" fillId="0" borderId="96" xfId="0" applyNumberFormat="1" applyFont="1" applyFill="1" applyBorder="1" applyAlignment="1">
      <alignment horizontal="center" vertical="center"/>
    </xf>
    <xf numFmtId="1" fontId="117" fillId="0" borderId="84" xfId="0" applyNumberFormat="1" applyFont="1" applyFill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1" fontId="117" fillId="0" borderId="132" xfId="0" applyNumberFormat="1" applyFont="1" applyFill="1" applyBorder="1" applyAlignment="1">
      <alignment horizontal="center" vertical="center"/>
    </xf>
    <xf numFmtId="0" fontId="31" fillId="37" borderId="14" xfId="0" applyNumberFormat="1" applyFont="1" applyFill="1" applyBorder="1" applyAlignment="1">
      <alignment horizontal="center" vertical="center"/>
    </xf>
    <xf numFmtId="0" fontId="31" fillId="37" borderId="45" xfId="0" applyNumberFormat="1" applyFont="1" applyFill="1" applyBorder="1" applyAlignment="1">
      <alignment horizontal="center" vertical="center"/>
    </xf>
    <xf numFmtId="0" fontId="31" fillId="37" borderId="17" xfId="0" applyNumberFormat="1" applyFont="1" applyFill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37" borderId="18" xfId="0" applyFont="1" applyFill="1" applyBorder="1" applyAlignment="1">
      <alignment horizontal="center" vertical="center"/>
    </xf>
    <xf numFmtId="0" fontId="32" fillId="37" borderId="21" xfId="0" applyFont="1" applyFill="1" applyBorder="1" applyAlignment="1">
      <alignment horizontal="center" vertical="center"/>
    </xf>
    <xf numFmtId="0" fontId="32" fillId="37" borderId="81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center" vertical="center"/>
    </xf>
    <xf numFmtId="0" fontId="31" fillId="38" borderId="45" xfId="0" applyNumberFormat="1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32" fillId="38" borderId="81" xfId="0" applyFont="1" applyFill="1" applyBorder="1" applyAlignment="1">
      <alignment horizontal="center" vertical="center"/>
    </xf>
    <xf numFmtId="0" fontId="31" fillId="37" borderId="44" xfId="0" applyNumberFormat="1" applyFont="1" applyFill="1" applyBorder="1" applyAlignment="1">
      <alignment horizontal="center" vertical="center"/>
    </xf>
    <xf numFmtId="0" fontId="31" fillId="37" borderId="46" xfId="0" applyNumberFormat="1" applyFont="1" applyFill="1" applyBorder="1" applyAlignment="1">
      <alignment horizontal="center" vertical="center"/>
    </xf>
    <xf numFmtId="0" fontId="32" fillId="38" borderId="59" xfId="0" applyFont="1" applyFill="1" applyBorder="1" applyAlignment="1">
      <alignment horizontal="center" vertical="center"/>
    </xf>
    <xf numFmtId="0" fontId="32" fillId="38" borderId="60" xfId="0" applyFont="1" applyFill="1" applyBorder="1" applyAlignment="1">
      <alignment horizontal="center" vertical="center"/>
    </xf>
    <xf numFmtId="0" fontId="32" fillId="37" borderId="59" xfId="0" applyFont="1" applyFill="1" applyBorder="1" applyAlignment="1">
      <alignment horizontal="center" vertical="center"/>
    </xf>
    <xf numFmtId="0" fontId="32" fillId="37" borderId="60" xfId="0" applyFont="1" applyFill="1" applyBorder="1" applyAlignment="1">
      <alignment horizontal="center" vertical="center"/>
    </xf>
    <xf numFmtId="0" fontId="32" fillId="38" borderId="121" xfId="0" applyFont="1" applyFill="1" applyBorder="1" applyAlignment="1">
      <alignment horizontal="center" vertical="center"/>
    </xf>
    <xf numFmtId="0" fontId="32" fillId="38" borderId="8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1" fontId="117" fillId="0" borderId="96" xfId="0" applyNumberFormat="1" applyFont="1" applyFill="1" applyBorder="1" applyAlignment="1">
      <alignment horizontal="center" vertical="top"/>
    </xf>
    <xf numFmtId="1" fontId="117" fillId="0" borderId="84" xfId="0" applyNumberFormat="1" applyFont="1" applyFill="1" applyBorder="1" applyAlignment="1">
      <alignment horizontal="center" vertical="top"/>
    </xf>
    <xf numFmtId="0" fontId="32" fillId="0" borderId="98" xfId="0" applyFont="1" applyBorder="1" applyAlignment="1">
      <alignment horizontal="center" vertical="top"/>
    </xf>
    <xf numFmtId="0" fontId="32" fillId="0" borderId="97" xfId="0" applyFont="1" applyBorder="1" applyAlignment="1">
      <alignment horizontal="center" vertical="top"/>
    </xf>
    <xf numFmtId="1" fontId="117" fillId="38" borderId="96" xfId="0" applyNumberFormat="1" applyFont="1" applyFill="1" applyBorder="1" applyAlignment="1">
      <alignment horizontal="center" vertical="top"/>
    </xf>
    <xf numFmtId="1" fontId="117" fillId="38" borderId="84" xfId="0" applyNumberFormat="1" applyFont="1" applyFill="1" applyBorder="1" applyAlignment="1">
      <alignment horizontal="center" vertical="top"/>
    </xf>
    <xf numFmtId="0" fontId="32" fillId="38" borderId="98" xfId="0" applyFont="1" applyFill="1" applyBorder="1" applyAlignment="1">
      <alignment horizontal="center" vertical="top"/>
    </xf>
    <xf numFmtId="0" fontId="32" fillId="38" borderId="99" xfId="0" applyFont="1" applyFill="1" applyBorder="1" applyAlignment="1">
      <alignment horizontal="center" vertical="top"/>
    </xf>
    <xf numFmtId="1" fontId="117" fillId="0" borderId="132" xfId="0" applyNumberFormat="1" applyFont="1" applyFill="1" applyBorder="1" applyAlignment="1">
      <alignment horizontal="center" vertical="top"/>
    </xf>
    <xf numFmtId="1" fontId="117" fillId="0" borderId="21" xfId="0" applyNumberFormat="1" applyFont="1" applyFill="1" applyBorder="1" applyAlignment="1">
      <alignment horizontal="center" vertical="top"/>
    </xf>
    <xf numFmtId="1" fontId="117" fillId="0" borderId="81" xfId="0" applyNumberFormat="1" applyFont="1" applyFill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1" fillId="37" borderId="121" xfId="0" applyNumberFormat="1" applyFont="1" applyFill="1" applyBorder="1" applyAlignment="1">
      <alignment horizontal="center" vertical="center"/>
    </xf>
    <xf numFmtId="0" fontId="31" fillId="37" borderId="87" xfId="0" applyNumberFormat="1" applyFont="1" applyFill="1" applyBorder="1" applyAlignment="1">
      <alignment horizontal="center" vertical="center"/>
    </xf>
    <xf numFmtId="0" fontId="31" fillId="37" borderId="89" xfId="0" applyNumberFormat="1" applyFont="1" applyFill="1" applyBorder="1" applyAlignment="1">
      <alignment horizontal="center" vertical="center"/>
    </xf>
    <xf numFmtId="0" fontId="32" fillId="37" borderId="123" xfId="0" applyFont="1" applyFill="1" applyBorder="1" applyAlignment="1">
      <alignment horizontal="center" vertical="center"/>
    </xf>
    <xf numFmtId="0" fontId="32" fillId="37" borderId="84" xfId="0" applyFont="1" applyFill="1" applyBorder="1" applyAlignment="1">
      <alignment horizontal="center" vertical="center"/>
    </xf>
    <xf numFmtId="0" fontId="32" fillId="37" borderId="124" xfId="0" applyFont="1" applyFill="1" applyBorder="1" applyAlignment="1">
      <alignment horizontal="center" vertical="center"/>
    </xf>
    <xf numFmtId="0" fontId="31" fillId="38" borderId="121" xfId="0" applyNumberFormat="1" applyFont="1" applyFill="1" applyBorder="1" applyAlignment="1">
      <alignment horizontal="center" vertical="center"/>
    </xf>
    <xf numFmtId="0" fontId="31" fillId="38" borderId="87" xfId="0" applyNumberFormat="1" applyFont="1" applyFill="1" applyBorder="1" applyAlignment="1">
      <alignment horizontal="center" vertical="center"/>
    </xf>
    <xf numFmtId="0" fontId="31" fillId="38" borderId="89" xfId="0" applyNumberFormat="1" applyFont="1" applyFill="1" applyBorder="1" applyAlignment="1">
      <alignment horizontal="center" vertical="center"/>
    </xf>
    <xf numFmtId="0" fontId="32" fillId="38" borderId="123" xfId="0" applyFont="1" applyFill="1" applyBorder="1" applyAlignment="1">
      <alignment horizontal="center" vertical="center"/>
    </xf>
    <xf numFmtId="0" fontId="32" fillId="38" borderId="84" xfId="0" applyFont="1" applyFill="1" applyBorder="1" applyAlignment="1">
      <alignment horizontal="center" vertical="center"/>
    </xf>
    <xf numFmtId="0" fontId="32" fillId="38" borderId="124" xfId="0" applyFont="1" applyFill="1" applyBorder="1" applyAlignment="1">
      <alignment horizontal="center" vertical="center"/>
    </xf>
    <xf numFmtId="0" fontId="32" fillId="38" borderId="87" xfId="0" applyFont="1" applyFill="1" applyBorder="1" applyAlignment="1">
      <alignment horizontal="center" vertical="center"/>
    </xf>
    <xf numFmtId="0" fontId="32" fillId="37" borderId="121" xfId="0" applyFont="1" applyFill="1" applyBorder="1" applyAlignment="1">
      <alignment horizontal="center" vertical="center"/>
    </xf>
    <xf numFmtId="0" fontId="32" fillId="37" borderId="87" xfId="0" applyFont="1" applyFill="1" applyBorder="1" applyAlignment="1">
      <alignment horizontal="center" vertical="center"/>
    </xf>
    <xf numFmtId="0" fontId="32" fillId="37" borderId="89" xfId="0" applyFont="1" applyFill="1" applyBorder="1" applyAlignment="1">
      <alignment horizontal="center" vertical="center"/>
    </xf>
    <xf numFmtId="0" fontId="0" fillId="38" borderId="89" xfId="0" applyFill="1" applyBorder="1" applyAlignment="1">
      <alignment horizontal="center" vertical="center"/>
    </xf>
    <xf numFmtId="0" fontId="32" fillId="38" borderId="44" xfId="0" applyFont="1" applyFill="1" applyBorder="1" applyAlignment="1">
      <alignment horizontal="center" vertical="center"/>
    </xf>
    <xf numFmtId="0" fontId="32" fillId="38" borderId="45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7" borderId="89" xfId="0" applyFill="1" applyBorder="1" applyAlignment="1">
      <alignment horizontal="center" vertical="center"/>
    </xf>
    <xf numFmtId="0" fontId="32" fillId="37" borderId="44" xfId="0" applyFont="1" applyFill="1" applyBorder="1" applyAlignment="1">
      <alignment horizontal="center" vertical="center"/>
    </xf>
    <xf numFmtId="0" fontId="32" fillId="37" borderId="45" xfId="0" applyFont="1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67" fillId="0" borderId="0" xfId="453" applyFont="1" applyBorder="1" applyAlignment="1">
      <alignment horizontal="center" vertical="center"/>
      <protection/>
    </xf>
    <xf numFmtId="0" fontId="77" fillId="0" borderId="0" xfId="453" applyFont="1" applyBorder="1" applyAlignment="1">
      <alignment horizontal="center" vertical="center"/>
      <protection/>
    </xf>
    <xf numFmtId="0" fontId="31" fillId="27" borderId="23" xfId="453" applyFont="1" applyFill="1" applyBorder="1" applyAlignment="1">
      <alignment horizontal="center" vertical="center"/>
      <protection/>
    </xf>
    <xf numFmtId="0" fontId="32" fillId="27" borderId="133" xfId="453" applyFont="1" applyFill="1" applyBorder="1" applyAlignment="1">
      <alignment horizontal="center" vertical="center"/>
      <protection/>
    </xf>
    <xf numFmtId="0" fontId="32" fillId="27" borderId="134" xfId="453" applyFont="1" applyFill="1" applyBorder="1" applyAlignment="1">
      <alignment horizontal="center" vertical="center"/>
      <protection/>
    </xf>
    <xf numFmtId="0" fontId="32" fillId="27" borderId="24" xfId="453" applyFont="1" applyFill="1" applyBorder="1" applyAlignment="1">
      <alignment horizontal="center" vertical="center"/>
      <protection/>
    </xf>
    <xf numFmtId="0" fontId="89" fillId="0" borderId="95" xfId="453" applyFont="1" applyFill="1" applyBorder="1" applyAlignment="1">
      <alignment horizontal="center" vertical="center"/>
      <protection/>
    </xf>
    <xf numFmtId="0" fontId="89" fillId="0" borderId="133" xfId="453" applyFont="1" applyFill="1" applyBorder="1" applyAlignment="1">
      <alignment horizontal="center" vertical="center"/>
      <protection/>
    </xf>
    <xf numFmtId="0" fontId="89" fillId="0" borderId="134" xfId="453" applyFont="1" applyFill="1" applyBorder="1" applyAlignment="1">
      <alignment horizontal="center" vertical="center"/>
      <protection/>
    </xf>
    <xf numFmtId="0" fontId="8" fillId="0" borderId="15" xfId="453" applyFont="1" applyBorder="1" applyAlignment="1">
      <alignment horizontal="center" vertical="center"/>
      <protection/>
    </xf>
    <xf numFmtId="0" fontId="77" fillId="0" borderId="0" xfId="453" applyFont="1" applyFill="1" applyBorder="1" applyAlignment="1">
      <alignment horizontal="left" vertical="center"/>
      <protection/>
    </xf>
    <xf numFmtId="0" fontId="8" fillId="0" borderId="65" xfId="453" applyFont="1" applyFill="1" applyBorder="1" applyAlignment="1">
      <alignment horizontal="center" vertical="center"/>
      <protection/>
    </xf>
    <xf numFmtId="0" fontId="8" fillId="0" borderId="101" xfId="453" applyFont="1" applyFill="1" applyBorder="1" applyAlignment="1">
      <alignment horizontal="center" vertical="center"/>
      <protection/>
    </xf>
    <xf numFmtId="0" fontId="27" fillId="0" borderId="62" xfId="504" applyFont="1" applyFill="1" applyBorder="1" applyAlignment="1">
      <alignment horizontal="left"/>
      <protection/>
    </xf>
    <xf numFmtId="0" fontId="27" fillId="0" borderId="0" xfId="504" applyFont="1" applyFill="1" applyBorder="1" applyAlignment="1">
      <alignment horizontal="left"/>
      <protection/>
    </xf>
    <xf numFmtId="0" fontId="8" fillId="30" borderId="26" xfId="453" applyFont="1" applyFill="1" applyBorder="1" applyAlignment="1">
      <alignment horizontal="left" vertical="center" wrapText="1"/>
      <protection/>
    </xf>
    <xf numFmtId="0" fontId="8" fillId="30" borderId="27" xfId="453" applyFont="1" applyFill="1" applyBorder="1" applyAlignment="1">
      <alignment horizontal="left" vertical="center" wrapText="1"/>
      <protection/>
    </xf>
    <xf numFmtId="0" fontId="34" fillId="0" borderId="26" xfId="453" applyFont="1" applyBorder="1" applyAlignment="1">
      <alignment horizontal="center" vertical="center"/>
      <protection/>
    </xf>
    <xf numFmtId="0" fontId="34" fillId="0" borderId="102" xfId="453" applyFont="1" applyBorder="1" applyAlignment="1">
      <alignment horizontal="center" vertical="center"/>
      <protection/>
    </xf>
    <xf numFmtId="0" fontId="34" fillId="0" borderId="27" xfId="453" applyFont="1" applyBorder="1" applyAlignment="1">
      <alignment horizontal="center" vertical="center"/>
      <protection/>
    </xf>
    <xf numFmtId="0" fontId="8" fillId="30" borderId="26" xfId="453" applyFont="1" applyFill="1" applyBorder="1" applyAlignment="1">
      <alignment horizontal="left" vertical="center"/>
      <protection/>
    </xf>
    <xf numFmtId="0" fontId="8" fillId="30" borderId="27" xfId="453" applyFont="1" applyFill="1" applyBorder="1" applyAlignment="1">
      <alignment horizontal="left" vertical="center"/>
      <protection/>
    </xf>
    <xf numFmtId="0" fontId="36" fillId="0" borderId="11" xfId="453" applyFont="1" applyBorder="1" applyAlignment="1">
      <alignment horizontal="center" vertical="center"/>
      <protection/>
    </xf>
    <xf numFmtId="0" fontId="41" fillId="0" borderId="0" xfId="453" applyFont="1" applyFill="1" applyBorder="1" applyAlignment="1">
      <alignment horizontal="center" vertical="center"/>
      <protection/>
    </xf>
    <xf numFmtId="0" fontId="101" fillId="0" borderId="16" xfId="453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1" fillId="0" borderId="21" xfId="453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1" fillId="38" borderId="16" xfId="453" applyFill="1" applyBorder="1" applyAlignment="1">
      <alignment horizontal="center" vertical="center"/>
      <protection/>
    </xf>
    <xf numFmtId="0" fontId="0" fillId="38" borderId="1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101" fillId="38" borderId="21" xfId="453" applyFill="1" applyBorder="1" applyAlignment="1">
      <alignment horizontal="center" vertical="center"/>
      <protection/>
    </xf>
    <xf numFmtId="0" fontId="0" fillId="38" borderId="42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59" xfId="0" applyNumberFormat="1" applyFont="1" applyFill="1" applyBorder="1" applyAlignment="1">
      <alignment horizontal="center" vertical="top"/>
    </xf>
    <xf numFmtId="1" fontId="31" fillId="0" borderId="81" xfId="0" applyNumberFormat="1" applyFont="1" applyFill="1" applyBorder="1" applyAlignment="1">
      <alignment horizontal="center" vertical="top"/>
    </xf>
    <xf numFmtId="1" fontId="31" fillId="0" borderId="60" xfId="0" applyNumberFormat="1" applyFont="1" applyFill="1" applyBorder="1" applyAlignment="1">
      <alignment horizontal="center" vertical="top"/>
    </xf>
    <xf numFmtId="0" fontId="110" fillId="0" borderId="21" xfId="453" applyFont="1" applyFill="1" applyBorder="1" applyAlignment="1">
      <alignment horizontal="center" vertical="center"/>
      <protection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0" fillId="38" borderId="21" xfId="453" applyFont="1" applyFill="1" applyBorder="1" applyAlignment="1">
      <alignment horizontal="center" vertical="center"/>
      <protection/>
    </xf>
    <xf numFmtId="0" fontId="8" fillId="38" borderId="42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453" applyFont="1" applyFill="1" applyBorder="1" applyAlignment="1">
      <alignment horizontal="left" vertical="center"/>
      <protection/>
    </xf>
    <xf numFmtId="0" fontId="8" fillId="0" borderId="0" xfId="453" applyFont="1" applyFill="1" applyBorder="1" applyAlignment="1">
      <alignment horizontal="center" vertical="center"/>
      <protection/>
    </xf>
    <xf numFmtId="0" fontId="8" fillId="0" borderId="12" xfId="453" applyFont="1" applyFill="1" applyBorder="1" applyAlignment="1">
      <alignment horizontal="center" vertical="center"/>
      <protection/>
    </xf>
    <xf numFmtId="0" fontId="8" fillId="0" borderId="13" xfId="453" applyFont="1" applyFill="1" applyBorder="1" applyAlignment="1">
      <alignment horizontal="center" vertical="center"/>
      <protection/>
    </xf>
    <xf numFmtId="0" fontId="8" fillId="25" borderId="77" xfId="453" applyFont="1" applyFill="1" applyBorder="1" applyAlignment="1">
      <alignment horizontal="center" vertical="center"/>
      <protection/>
    </xf>
    <xf numFmtId="0" fontId="8" fillId="37" borderId="0" xfId="453" applyFont="1" applyFill="1" applyBorder="1" applyAlignment="1">
      <alignment horizontal="center" vertical="center"/>
      <protection/>
    </xf>
    <xf numFmtId="0" fontId="27" fillId="0" borderId="0" xfId="504" applyFont="1" applyFill="1" applyBorder="1" applyAlignment="1">
      <alignment horizontal="center"/>
      <protection/>
    </xf>
    <xf numFmtId="0" fontId="18" fillId="0" borderId="0" xfId="504" applyFont="1" applyFill="1" applyBorder="1" applyAlignment="1">
      <alignment horizontal="center"/>
      <protection/>
    </xf>
    <xf numFmtId="0" fontId="90" fillId="0" borderId="62" xfId="504" applyFont="1" applyFill="1" applyBorder="1" applyAlignment="1">
      <alignment horizontal="center"/>
      <protection/>
    </xf>
    <xf numFmtId="0" fontId="90" fillId="0" borderId="0" xfId="504" applyFont="1" applyFill="1" applyBorder="1" applyAlignment="1">
      <alignment horizontal="center"/>
      <protection/>
    </xf>
    <xf numFmtId="0" fontId="58" fillId="0" borderId="0" xfId="504" applyFont="1" applyFill="1" applyBorder="1" applyAlignment="1">
      <alignment horizontal="center"/>
      <protection/>
    </xf>
    <xf numFmtId="0" fontId="92" fillId="0" borderId="62" xfId="504" applyFont="1" applyFill="1" applyBorder="1" applyAlignment="1">
      <alignment horizontal="center"/>
      <protection/>
    </xf>
    <xf numFmtId="0" fontId="92" fillId="0" borderId="0" xfId="504" applyFont="1" applyFill="1" applyBorder="1" applyAlignment="1">
      <alignment horizontal="center"/>
      <protection/>
    </xf>
    <xf numFmtId="0" fontId="91" fillId="0" borderId="62" xfId="504" applyFont="1" applyFill="1" applyBorder="1" applyAlignment="1">
      <alignment horizontal="center"/>
      <protection/>
    </xf>
    <xf numFmtId="0" fontId="91" fillId="0" borderId="0" xfId="504" applyFont="1" applyFill="1" applyBorder="1" applyAlignment="1">
      <alignment horizont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6" fillId="0" borderId="11" xfId="453" applyFont="1" applyBorder="1" applyAlignment="1">
      <alignment horizontal="center" vertical="center"/>
      <protection/>
    </xf>
    <xf numFmtId="0" fontId="32" fillId="0" borderId="12" xfId="453" applyFont="1" applyFill="1" applyBorder="1" applyAlignment="1">
      <alignment horizontal="center" vertical="center" wrapText="1"/>
      <protection/>
    </xf>
    <xf numFmtId="0" fontId="35" fillId="0" borderId="12" xfId="453" applyFont="1" applyFill="1" applyBorder="1" applyAlignment="1">
      <alignment horizontal="center" vertical="center" wrapText="1"/>
      <protection/>
    </xf>
    <xf numFmtId="0" fontId="35" fillId="0" borderId="12" xfId="453" applyFont="1" applyFill="1" applyBorder="1" applyAlignment="1">
      <alignment horizontal="center" vertical="center"/>
      <protection/>
    </xf>
    <xf numFmtId="0" fontId="44" fillId="0" borderId="12" xfId="453" applyFont="1" applyFill="1" applyBorder="1" applyAlignment="1">
      <alignment horizontal="center" vertical="center"/>
      <protection/>
    </xf>
    <xf numFmtId="0" fontId="44" fillId="0" borderId="12" xfId="453" applyFont="1" applyFill="1" applyBorder="1" applyAlignment="1">
      <alignment horizontal="center" vertical="center" wrapText="1"/>
      <protection/>
    </xf>
    <xf numFmtId="0" fontId="101" fillId="0" borderId="12" xfId="453" applyBorder="1" applyAlignment="1">
      <alignment horizontal="left" vertical="center"/>
      <protection/>
    </xf>
    <xf numFmtId="0" fontId="35" fillId="38" borderId="12" xfId="453" applyFont="1" applyFill="1" applyBorder="1" applyAlignment="1">
      <alignment horizontal="center" vertical="center" wrapText="1"/>
      <protection/>
    </xf>
    <xf numFmtId="0" fontId="31" fillId="25" borderId="12" xfId="0" applyFont="1" applyFill="1" applyBorder="1" applyAlignment="1">
      <alignment horizontal="left"/>
    </xf>
    <xf numFmtId="0" fontId="31" fillId="25" borderId="12" xfId="498" applyFont="1" applyFill="1" applyBorder="1">
      <alignment/>
      <protection/>
    </xf>
    <xf numFmtId="0" fontId="32" fillId="25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0" fontId="44" fillId="25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 horizontal="center" vertical="center"/>
    </xf>
    <xf numFmtId="1" fontId="38" fillId="0" borderId="12" xfId="453" applyNumberFormat="1" applyFont="1" applyFill="1" applyBorder="1" applyAlignment="1">
      <alignment horizontal="center" vertical="center"/>
      <protection/>
    </xf>
    <xf numFmtId="0" fontId="0" fillId="0" borderId="12" xfId="453" applyFont="1" applyFill="1" applyBorder="1" applyAlignment="1">
      <alignment horizontal="center" vertical="center" wrapText="1"/>
      <protection/>
    </xf>
    <xf numFmtId="0" fontId="38" fillId="0" borderId="12" xfId="453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wrapText="1"/>
    </xf>
    <xf numFmtId="0" fontId="38" fillId="0" borderId="12" xfId="45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32" fillId="30" borderId="12" xfId="453" applyFont="1" applyFill="1" applyBorder="1" applyAlignment="1">
      <alignment horizontal="center" vertical="center" wrapText="1"/>
      <protection/>
    </xf>
    <xf numFmtId="0" fontId="18" fillId="0" borderId="12" xfId="504" applyFont="1" applyFill="1" applyBorder="1" applyAlignment="1">
      <alignment vertical="center"/>
      <protection/>
    </xf>
    <xf numFmtId="0" fontId="18" fillId="0" borderId="18" xfId="504" applyFont="1" applyFill="1" applyBorder="1" applyAlignment="1">
      <alignment vertical="center"/>
      <protection/>
    </xf>
    <xf numFmtId="0" fontId="18" fillId="0" borderId="12" xfId="504" applyFont="1" applyFill="1" applyBorder="1">
      <alignment/>
      <protection/>
    </xf>
  </cellXfs>
  <cellStyles count="813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2" xfId="26"/>
    <cellStyle name="20% - Акцент2 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2" xfId="36"/>
    <cellStyle name="20% - Акцент3 2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2" xfId="46"/>
    <cellStyle name="20% - Акцент4 2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2" xfId="56"/>
    <cellStyle name="20% - Акцент5 2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2" xfId="66"/>
    <cellStyle name="20% - Акцент6 2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2" xfId="76"/>
    <cellStyle name="40% - Акцент1 2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2" xfId="86"/>
    <cellStyle name="40% - Акцент2 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2" xfId="96"/>
    <cellStyle name="40% - Акцент3 2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2" xfId="106"/>
    <cellStyle name="40% - Акцент4 2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2" xfId="116"/>
    <cellStyle name="40% - Акцент5 2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2" xfId="126"/>
    <cellStyle name="40% - Акцент6 2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/>
    <cellStyle name="60% - Акцент2 2" xfId="145"/>
    <cellStyle name="60% - Акцент2 3" xfId="146"/>
    <cellStyle name="60% - Акцент2 4" xfId="147"/>
    <cellStyle name="60% - Акцент2 5" xfId="148"/>
    <cellStyle name="60% - Акцент2 6" xfId="149"/>
    <cellStyle name="60% - Акцент2 7" xfId="150"/>
    <cellStyle name="60% - Акцент2 8" xfId="151"/>
    <cellStyle name="60% - Акцент2 9" xfId="152"/>
    <cellStyle name="60% - Акцент3" xfId="153"/>
    <cellStyle name="60% - Акцент3 2" xfId="154"/>
    <cellStyle name="60% - Акцент3 3" xfId="155"/>
    <cellStyle name="60% - Акцент3 4" xfId="156"/>
    <cellStyle name="60% - Акцент3 5" xfId="157"/>
    <cellStyle name="60% - Акцент3 6" xfId="158"/>
    <cellStyle name="60% - Акцент3 7" xfId="159"/>
    <cellStyle name="60% - Акцент3 8" xfId="160"/>
    <cellStyle name="60% - Акцент3 9" xfId="161"/>
    <cellStyle name="60% - Акцент4" xfId="162"/>
    <cellStyle name="60% - Акцент4 2" xfId="163"/>
    <cellStyle name="60% - Акцент4 3" xfId="164"/>
    <cellStyle name="60% - Акцент4 4" xfId="165"/>
    <cellStyle name="60% - Акцент4 5" xfId="166"/>
    <cellStyle name="60% - Акцент4 6" xfId="167"/>
    <cellStyle name="60% - Акцент4 7" xfId="168"/>
    <cellStyle name="60% - Акцент4 8" xfId="169"/>
    <cellStyle name="60% - Акцент4 9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5 7" xfId="177"/>
    <cellStyle name="60% - Акцент5 8" xfId="178"/>
    <cellStyle name="60% - Акцент5 9" xfId="179"/>
    <cellStyle name="60% - Акцент6" xfId="180"/>
    <cellStyle name="60% - Акцент6 2" xfId="181"/>
    <cellStyle name="60% - Акцент6 3" xfId="182"/>
    <cellStyle name="60% - Акцент6 4" xfId="183"/>
    <cellStyle name="60% - Акцент6 5" xfId="184"/>
    <cellStyle name="60% - Акцент6 6" xfId="185"/>
    <cellStyle name="60% - Акцент6 7" xfId="186"/>
    <cellStyle name="60% - Акцент6 8" xfId="187"/>
    <cellStyle name="60% - Акцент6 9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10" xfId="244"/>
    <cellStyle name="Ввод  11" xfId="245"/>
    <cellStyle name="Ввод  12" xfId="246"/>
    <cellStyle name="Ввод  2" xfId="247"/>
    <cellStyle name="Ввод  2 2" xfId="248"/>
    <cellStyle name="Ввод  2 2 2" xfId="249"/>
    <cellStyle name="Ввод  2 2 2 2" xfId="250"/>
    <cellStyle name="Ввод  2 2 3" xfId="251"/>
    <cellStyle name="Ввод  2 3" xfId="252"/>
    <cellStyle name="Ввод  2 3 2" xfId="253"/>
    <cellStyle name="Ввод  2 4" xfId="254"/>
    <cellStyle name="Ввод  3" xfId="255"/>
    <cellStyle name="Ввод  3 2" xfId="256"/>
    <cellStyle name="Ввод  3 2 2" xfId="257"/>
    <cellStyle name="Ввод  3 2 2 2" xfId="258"/>
    <cellStyle name="Ввод  3 2 3" xfId="259"/>
    <cellStyle name="Ввод  3 3" xfId="260"/>
    <cellStyle name="Ввод  3 3 2" xfId="261"/>
    <cellStyle name="Ввод  3 4" xfId="262"/>
    <cellStyle name="Ввод  4" xfId="263"/>
    <cellStyle name="Ввод  4 2" xfId="264"/>
    <cellStyle name="Ввод  4 2 2" xfId="265"/>
    <cellStyle name="Ввод  4 3" xfId="266"/>
    <cellStyle name="Ввод  5" xfId="267"/>
    <cellStyle name="Ввод  5 2" xfId="268"/>
    <cellStyle name="Ввод  5 2 2" xfId="269"/>
    <cellStyle name="Ввод  5 3" xfId="270"/>
    <cellStyle name="Ввод  6" xfId="271"/>
    <cellStyle name="Ввод  6 2" xfId="272"/>
    <cellStyle name="Ввод  6 2 2" xfId="273"/>
    <cellStyle name="Ввод  6 3" xfId="274"/>
    <cellStyle name="Ввод  7" xfId="275"/>
    <cellStyle name="Ввод  7 2" xfId="276"/>
    <cellStyle name="Ввод  8" xfId="277"/>
    <cellStyle name="Ввод  9" xfId="278"/>
    <cellStyle name="Вывод" xfId="279"/>
    <cellStyle name="Вывод 10" xfId="280"/>
    <cellStyle name="Вывод 11" xfId="281"/>
    <cellStyle name="Вывод 12" xfId="282"/>
    <cellStyle name="Вывод 2" xfId="283"/>
    <cellStyle name="Вывод 2 2" xfId="284"/>
    <cellStyle name="Вывод 2 2 2" xfId="285"/>
    <cellStyle name="Вывод 2 2 2 2" xfId="286"/>
    <cellStyle name="Вывод 2 2 3" xfId="287"/>
    <cellStyle name="Вывод 2 3" xfId="288"/>
    <cellStyle name="Вывод 2 3 2" xfId="289"/>
    <cellStyle name="Вывод 2 4" xfId="290"/>
    <cellStyle name="Вывод 3" xfId="291"/>
    <cellStyle name="Вывод 3 2" xfId="292"/>
    <cellStyle name="Вывод 3 2 2" xfId="293"/>
    <cellStyle name="Вывод 3 2 2 2" xfId="294"/>
    <cellStyle name="Вывод 3 2 3" xfId="295"/>
    <cellStyle name="Вывод 3 3" xfId="296"/>
    <cellStyle name="Вывод 3 3 2" xfId="297"/>
    <cellStyle name="Вывод 3 4" xfId="298"/>
    <cellStyle name="Вывод 4" xfId="299"/>
    <cellStyle name="Вывод 4 2" xfId="300"/>
    <cellStyle name="Вывод 4 2 2" xfId="301"/>
    <cellStyle name="Вывод 4 3" xfId="302"/>
    <cellStyle name="Вывод 5" xfId="303"/>
    <cellStyle name="Вывод 5 2" xfId="304"/>
    <cellStyle name="Вывод 5 2 2" xfId="305"/>
    <cellStyle name="Вывод 5 3" xfId="306"/>
    <cellStyle name="Вывод 6" xfId="307"/>
    <cellStyle name="Вывод 6 2" xfId="308"/>
    <cellStyle name="Вывод 6 2 2" xfId="309"/>
    <cellStyle name="Вывод 6 3" xfId="310"/>
    <cellStyle name="Вывод 7" xfId="311"/>
    <cellStyle name="Вывод 7 2" xfId="312"/>
    <cellStyle name="Вывод 8" xfId="313"/>
    <cellStyle name="Вывод 9" xfId="314"/>
    <cellStyle name="Вычисление" xfId="315"/>
    <cellStyle name="Вычисление 10" xfId="316"/>
    <cellStyle name="Вычисление 11" xfId="317"/>
    <cellStyle name="Вычисление 12" xfId="318"/>
    <cellStyle name="Вычисление 2" xfId="319"/>
    <cellStyle name="Вычисление 2 2" xfId="320"/>
    <cellStyle name="Вычисление 2 2 2" xfId="321"/>
    <cellStyle name="Вычисление 2 2 2 2" xfId="322"/>
    <cellStyle name="Вычисление 2 2 3" xfId="323"/>
    <cellStyle name="Вычисление 2 3" xfId="324"/>
    <cellStyle name="Вычисление 2 3 2" xfId="325"/>
    <cellStyle name="Вычисление 2 4" xfId="326"/>
    <cellStyle name="Вычисление 3" xfId="327"/>
    <cellStyle name="Вычисление 3 2" xfId="328"/>
    <cellStyle name="Вычисление 3 2 2" xfId="329"/>
    <cellStyle name="Вычисление 3 2 2 2" xfId="330"/>
    <cellStyle name="Вычисление 3 2 3" xfId="331"/>
    <cellStyle name="Вычисление 3 3" xfId="332"/>
    <cellStyle name="Вычисление 3 3 2" xfId="333"/>
    <cellStyle name="Вычисление 3 4" xfId="334"/>
    <cellStyle name="Вычисление 4" xfId="335"/>
    <cellStyle name="Вычисление 4 2" xfId="336"/>
    <cellStyle name="Вычисление 4 2 2" xfId="337"/>
    <cellStyle name="Вычисление 4 3" xfId="338"/>
    <cellStyle name="Вычисление 5" xfId="339"/>
    <cellStyle name="Вычисление 5 2" xfId="340"/>
    <cellStyle name="Вычисление 5 2 2" xfId="341"/>
    <cellStyle name="Вычисление 5 3" xfId="342"/>
    <cellStyle name="Вычисление 6" xfId="343"/>
    <cellStyle name="Вычисление 6 2" xfId="344"/>
    <cellStyle name="Вычисление 6 2 2" xfId="345"/>
    <cellStyle name="Вычисление 6 3" xfId="346"/>
    <cellStyle name="Вычисление 7" xfId="347"/>
    <cellStyle name="Вычисление 7 2" xfId="348"/>
    <cellStyle name="Вычисление 8" xfId="349"/>
    <cellStyle name="Вычисление 9" xfId="350"/>
    <cellStyle name="Hyperlink" xfId="351"/>
    <cellStyle name="Currency" xfId="352"/>
    <cellStyle name="Currency [0]" xfId="353"/>
    <cellStyle name="Заголовок 1" xfId="354"/>
    <cellStyle name="Заголовок 1 2" xfId="355"/>
    <cellStyle name="Заголовок 1 3" xfId="356"/>
    <cellStyle name="Заголовок 1 4" xfId="357"/>
    <cellStyle name="Заголовок 1 5" xfId="358"/>
    <cellStyle name="Заголовок 1 6" xfId="359"/>
    <cellStyle name="Заголовок 1 7" xfId="360"/>
    <cellStyle name="Заголовок 1 8" xfId="361"/>
    <cellStyle name="Заголовок 1 9" xfId="362"/>
    <cellStyle name="Заголовок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7" xfId="369"/>
    <cellStyle name="Заголовок 2 8" xfId="370"/>
    <cellStyle name="Заголовок 2 9" xfId="371"/>
    <cellStyle name="Заголовок 3" xfId="372"/>
    <cellStyle name="Заголовок 3 2" xfId="373"/>
    <cellStyle name="Заголовок 3 3" xfId="374"/>
    <cellStyle name="Заголовок 3 4" xfId="375"/>
    <cellStyle name="Заголовок 3 5" xfId="376"/>
    <cellStyle name="Заголовок 3 6" xfId="377"/>
    <cellStyle name="Заголовок 3 7" xfId="378"/>
    <cellStyle name="Заголовок 3 8" xfId="379"/>
    <cellStyle name="Заголовок 3 9" xfId="380"/>
    <cellStyle name="Заголовок 4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головок 4 7" xfId="387"/>
    <cellStyle name="Заголовок 4 8" xfId="388"/>
    <cellStyle name="Заголовок 4 9" xfId="389"/>
    <cellStyle name="Итог" xfId="390"/>
    <cellStyle name="Итог 10" xfId="391"/>
    <cellStyle name="Итог 11" xfId="392"/>
    <cellStyle name="Итог 12" xfId="393"/>
    <cellStyle name="Итог 2" xfId="394"/>
    <cellStyle name="Итог 2 2" xfId="395"/>
    <cellStyle name="Итог 2 2 2" xfId="396"/>
    <cellStyle name="Итог 2 2 2 2" xfId="397"/>
    <cellStyle name="Итог 2 2 3" xfId="398"/>
    <cellStyle name="Итог 2 3" xfId="399"/>
    <cellStyle name="Итог 2 3 2" xfId="400"/>
    <cellStyle name="Итог 2 4" xfId="401"/>
    <cellStyle name="Итог 3" xfId="402"/>
    <cellStyle name="Итог 3 2" xfId="403"/>
    <cellStyle name="Итог 3 2 2" xfId="404"/>
    <cellStyle name="Итог 3 2 2 2" xfId="405"/>
    <cellStyle name="Итог 3 2 3" xfId="406"/>
    <cellStyle name="Итог 3 3" xfId="407"/>
    <cellStyle name="Итог 3 3 2" xfId="408"/>
    <cellStyle name="Итог 3 4" xfId="409"/>
    <cellStyle name="Итог 4" xfId="410"/>
    <cellStyle name="Итог 4 2" xfId="411"/>
    <cellStyle name="Итог 4 2 2" xfId="412"/>
    <cellStyle name="Итог 4 3" xfId="413"/>
    <cellStyle name="Итог 5" xfId="414"/>
    <cellStyle name="Итог 5 2" xfId="415"/>
    <cellStyle name="Итог 5 2 2" xfId="416"/>
    <cellStyle name="Итог 5 3" xfId="417"/>
    <cellStyle name="Итог 6" xfId="418"/>
    <cellStyle name="Итог 6 2" xfId="419"/>
    <cellStyle name="Итог 6 2 2" xfId="420"/>
    <cellStyle name="Итог 6 3" xfId="421"/>
    <cellStyle name="Итог 7" xfId="422"/>
    <cellStyle name="Итог 7 2" xfId="423"/>
    <cellStyle name="Итог 8" xfId="424"/>
    <cellStyle name="Итог 9" xfId="425"/>
    <cellStyle name="Контрольная ячейка" xfId="426"/>
    <cellStyle name="Контрольная ячейка 2" xfId="427"/>
    <cellStyle name="Контрольная ячейка 3" xfId="428"/>
    <cellStyle name="Контрольная ячейка 4" xfId="429"/>
    <cellStyle name="Контрольная ячейка 5" xfId="430"/>
    <cellStyle name="Контрольная ячейка 6" xfId="431"/>
    <cellStyle name="Контрольная ячейка 7" xfId="432"/>
    <cellStyle name="Контрольная ячейка 8" xfId="433"/>
    <cellStyle name="Контрольная ячейка 9" xfId="434"/>
    <cellStyle name="Название" xfId="435"/>
    <cellStyle name="Название 2" xfId="436"/>
    <cellStyle name="Название 3" xfId="437"/>
    <cellStyle name="Название 4" xfId="438"/>
    <cellStyle name="Название 5" xfId="439"/>
    <cellStyle name="Название 6" xfId="440"/>
    <cellStyle name="Название 7" xfId="441"/>
    <cellStyle name="Название 8" xfId="442"/>
    <cellStyle name="Название 9" xfId="443"/>
    <cellStyle name="Нейтральный" xfId="444"/>
    <cellStyle name="Нейтральный 2" xfId="445"/>
    <cellStyle name="Нейтральный 3" xfId="446"/>
    <cellStyle name="Нейтральный 4" xfId="447"/>
    <cellStyle name="Нейтральный 5" xfId="448"/>
    <cellStyle name="Нейтральный 6" xfId="449"/>
    <cellStyle name="Нейтральный 7" xfId="450"/>
    <cellStyle name="Нейтральный 8" xfId="451"/>
    <cellStyle name="Нейтральный 9" xfId="452"/>
    <cellStyle name="Обычный 10" xfId="453"/>
    <cellStyle name="Обычный 10 2" xfId="454"/>
    <cellStyle name="Обычный 10 2 2" xfId="455"/>
    <cellStyle name="Обычный 10 2 2 2" xfId="456"/>
    <cellStyle name="Обычный 10 2 2 2 2" xfId="457"/>
    <cellStyle name="Обычный 10 2 2 3" xfId="458"/>
    <cellStyle name="Обычный 10 2 3" xfId="459"/>
    <cellStyle name="Обычный 10 2 3 2" xfId="460"/>
    <cellStyle name="Обычный 10 2 4" xfId="461"/>
    <cellStyle name="Обычный 10 3" xfId="462"/>
    <cellStyle name="Обычный 10 3 2" xfId="463"/>
    <cellStyle name="Обычный 10 3 2 2" xfId="464"/>
    <cellStyle name="Обычный 10 3 3" xfId="465"/>
    <cellStyle name="Обычный 10 4" xfId="466"/>
    <cellStyle name="Обычный 10 4 2" xfId="467"/>
    <cellStyle name="Обычный 10 5" xfId="468"/>
    <cellStyle name="Обычный 11" xfId="469"/>
    <cellStyle name="Обычный 12" xfId="470"/>
    <cellStyle name="Обычный 12 2" xfId="471"/>
    <cellStyle name="Обычный 12 2 2" xfId="472"/>
    <cellStyle name="Обычный 12 2 2 2" xfId="473"/>
    <cellStyle name="Обычный 12 2 3" xfId="474"/>
    <cellStyle name="Обычный 12 3" xfId="475"/>
    <cellStyle name="Обычный 12 3 2" xfId="476"/>
    <cellStyle name="Обычный 12 4" xfId="477"/>
    <cellStyle name="Обычный 12 5" xfId="478"/>
    <cellStyle name="Обычный 13" xfId="479"/>
    <cellStyle name="Обычный 14" xfId="480"/>
    <cellStyle name="Обычный 14 2" xfId="481"/>
    <cellStyle name="Обычный 14 2 2" xfId="482"/>
    <cellStyle name="Обычный 14 3" xfId="483"/>
    <cellStyle name="Обычный 15" xfId="484"/>
    <cellStyle name="Обычный 15 2" xfId="485"/>
    <cellStyle name="Обычный 15 2 2" xfId="486"/>
    <cellStyle name="Обычный 15 3" xfId="487"/>
    <cellStyle name="Обычный 16" xfId="488"/>
    <cellStyle name="Обычный 17" xfId="489"/>
    <cellStyle name="Обычный 18" xfId="490"/>
    <cellStyle name="Обычный 19" xfId="491"/>
    <cellStyle name="Обычный 19 2" xfId="492"/>
    <cellStyle name="Обычный 19 2 2" xfId="493"/>
    <cellStyle name="Обычный 19 3" xfId="494"/>
    <cellStyle name="Обычный 2" xfId="495"/>
    <cellStyle name="Обычный 2 2" xfId="496"/>
    <cellStyle name="Обычный 2 2 2" xfId="497"/>
    <cellStyle name="Обычный 2 3" xfId="498"/>
    <cellStyle name="Обычный 20" xfId="499"/>
    <cellStyle name="Обычный 20 2" xfId="500"/>
    <cellStyle name="Обычный 21" xfId="501"/>
    <cellStyle name="Обычный 22" xfId="502"/>
    <cellStyle name="Обычный 23" xfId="503"/>
    <cellStyle name="Обычный 24" xfId="504"/>
    <cellStyle name="Обычный 3" xfId="505"/>
    <cellStyle name="Обычный 3 2" xfId="506"/>
    <cellStyle name="Обычный 3 2 2" xfId="507"/>
    <cellStyle name="Обычный 3 2 2 2" xfId="508"/>
    <cellStyle name="Обычный 3 2 2 2 2" xfId="509"/>
    <cellStyle name="Обычный 3 2 2 2 2 2" xfId="510"/>
    <cellStyle name="Обычный 3 2 2 2 2 2 2" xfId="511"/>
    <cellStyle name="Обычный 3 2 2 2 2 2 2 2" xfId="512"/>
    <cellStyle name="Обычный 3 2 2 2 2 2 3" xfId="513"/>
    <cellStyle name="Обычный 3 2 2 2 2 3" xfId="514"/>
    <cellStyle name="Обычный 3 2 2 2 2 3 2" xfId="515"/>
    <cellStyle name="Обычный 3 2 2 2 2 4" xfId="516"/>
    <cellStyle name="Обычный 3 2 2 2 3" xfId="517"/>
    <cellStyle name="Обычный 3 2 2 2 3 2" xfId="518"/>
    <cellStyle name="Обычный 3 2 2 2 3 2 2" xfId="519"/>
    <cellStyle name="Обычный 3 2 2 2 3 3" xfId="520"/>
    <cellStyle name="Обычный 3 2 2 2 4" xfId="521"/>
    <cellStyle name="Обычный 3 2 2 2 4 2" xfId="522"/>
    <cellStyle name="Обычный 3 2 2 2 5" xfId="523"/>
    <cellStyle name="Обычный 3 2 2 3" xfId="524"/>
    <cellStyle name="Обычный 3 2 2 3 2" xfId="525"/>
    <cellStyle name="Обычный 3 2 2 3 2 2" xfId="526"/>
    <cellStyle name="Обычный 3 2 2 3 2 2 2" xfId="527"/>
    <cellStyle name="Обычный 3 2 2 3 2 3" xfId="528"/>
    <cellStyle name="Обычный 3 2 2 3 3" xfId="529"/>
    <cellStyle name="Обычный 3 2 2 3 3 2" xfId="530"/>
    <cellStyle name="Обычный 3 2 2 3 4" xfId="531"/>
    <cellStyle name="Обычный 3 2 2 4" xfId="532"/>
    <cellStyle name="Обычный 3 2 2 4 2" xfId="533"/>
    <cellStyle name="Обычный 3 2 2 4 2 2" xfId="534"/>
    <cellStyle name="Обычный 3 2 2 4 3" xfId="535"/>
    <cellStyle name="Обычный 3 2 2 5" xfId="536"/>
    <cellStyle name="Обычный 3 2 2 5 2" xfId="537"/>
    <cellStyle name="Обычный 3 2 2 6" xfId="538"/>
    <cellStyle name="Обычный 3 2 3" xfId="539"/>
    <cellStyle name="Обычный 3 2 3 2" xfId="540"/>
    <cellStyle name="Обычный 3 2 3 2 2" xfId="541"/>
    <cellStyle name="Обычный 3 2 3 2 2 2" xfId="542"/>
    <cellStyle name="Обычный 3 2 3 2 2 2 2" xfId="543"/>
    <cellStyle name="Обычный 3 2 3 2 2 3" xfId="544"/>
    <cellStyle name="Обычный 3 2 3 2 3" xfId="545"/>
    <cellStyle name="Обычный 3 2 3 2 3 2" xfId="546"/>
    <cellStyle name="Обычный 3 2 3 2 4" xfId="547"/>
    <cellStyle name="Обычный 3 2 3 3" xfId="548"/>
    <cellStyle name="Обычный 3 2 3 3 2" xfId="549"/>
    <cellStyle name="Обычный 3 2 3 3 2 2" xfId="550"/>
    <cellStyle name="Обычный 3 2 3 3 3" xfId="551"/>
    <cellStyle name="Обычный 3 2 3 4" xfId="552"/>
    <cellStyle name="Обычный 3 2 3 4 2" xfId="553"/>
    <cellStyle name="Обычный 3 2 3 5" xfId="554"/>
    <cellStyle name="Обычный 3 2 4" xfId="555"/>
    <cellStyle name="Обычный 3 2 4 2" xfId="556"/>
    <cellStyle name="Обычный 3 2 4 2 2" xfId="557"/>
    <cellStyle name="Обычный 3 2 4 2 2 2" xfId="558"/>
    <cellStyle name="Обычный 3 2 4 2 3" xfId="559"/>
    <cellStyle name="Обычный 3 2 4 3" xfId="560"/>
    <cellStyle name="Обычный 3 2 4 3 2" xfId="561"/>
    <cellStyle name="Обычный 3 2 4 4" xfId="562"/>
    <cellStyle name="Обычный 3 2 5" xfId="563"/>
    <cellStyle name="Обычный 3 2 5 2" xfId="564"/>
    <cellStyle name="Обычный 3 2 5 2 2" xfId="565"/>
    <cellStyle name="Обычный 3 2 5 3" xfId="566"/>
    <cellStyle name="Обычный 3 2 6" xfId="567"/>
    <cellStyle name="Обычный 3 2 6 2" xfId="568"/>
    <cellStyle name="Обычный 3 2 7" xfId="569"/>
    <cellStyle name="Обычный 3 3" xfId="570"/>
    <cellStyle name="Обычный 3 3 2" xfId="571"/>
    <cellStyle name="Обычный 3 3 2 2" xfId="572"/>
    <cellStyle name="Обычный 3 3 2 2 2" xfId="573"/>
    <cellStyle name="Обычный 3 3 2 2 2 2" xfId="574"/>
    <cellStyle name="Обычный 3 3 2 2 2 2 2" xfId="575"/>
    <cellStyle name="Обычный 3 3 2 2 2 3" xfId="576"/>
    <cellStyle name="Обычный 3 3 2 2 3" xfId="577"/>
    <cellStyle name="Обычный 3 3 2 2 3 2" xfId="578"/>
    <cellStyle name="Обычный 3 3 2 2 4" xfId="579"/>
    <cellStyle name="Обычный 3 3 2 3" xfId="580"/>
    <cellStyle name="Обычный 3 3 2 3 2" xfId="581"/>
    <cellStyle name="Обычный 3 3 2 3 2 2" xfId="582"/>
    <cellStyle name="Обычный 3 3 2 3 3" xfId="583"/>
    <cellStyle name="Обычный 3 3 2 4" xfId="584"/>
    <cellStyle name="Обычный 3 3 2 4 2" xfId="585"/>
    <cellStyle name="Обычный 3 3 2 5" xfId="586"/>
    <cellStyle name="Обычный 3 3 3" xfId="587"/>
    <cellStyle name="Обычный 3 3 3 2" xfId="588"/>
    <cellStyle name="Обычный 3 3 3 2 2" xfId="589"/>
    <cellStyle name="Обычный 3 3 3 2 2 2" xfId="590"/>
    <cellStyle name="Обычный 3 3 3 2 3" xfId="591"/>
    <cellStyle name="Обычный 3 3 3 3" xfId="592"/>
    <cellStyle name="Обычный 3 3 3 3 2" xfId="593"/>
    <cellStyle name="Обычный 3 3 3 4" xfId="594"/>
    <cellStyle name="Обычный 3 3 4" xfId="595"/>
    <cellStyle name="Обычный 3 3 4 2" xfId="596"/>
    <cellStyle name="Обычный 3 3 4 2 2" xfId="597"/>
    <cellStyle name="Обычный 3 3 4 3" xfId="598"/>
    <cellStyle name="Обычный 3 3 5" xfId="599"/>
    <cellStyle name="Обычный 3 3 5 2" xfId="600"/>
    <cellStyle name="Обычный 3 3 6" xfId="601"/>
    <cellStyle name="Обычный 3 4" xfId="602"/>
    <cellStyle name="Обычный 3 4 2" xfId="603"/>
    <cellStyle name="Обычный 3 4 2 2" xfId="604"/>
    <cellStyle name="Обычный 3 4 2 2 2" xfId="605"/>
    <cellStyle name="Обычный 3 4 2 2 2 2" xfId="606"/>
    <cellStyle name="Обычный 3 4 2 2 3" xfId="607"/>
    <cellStyle name="Обычный 3 4 2 3" xfId="608"/>
    <cellStyle name="Обычный 3 4 2 3 2" xfId="609"/>
    <cellStyle name="Обычный 3 4 2 4" xfId="610"/>
    <cellStyle name="Обычный 3 4 3" xfId="611"/>
    <cellStyle name="Обычный 3 4 3 2" xfId="612"/>
    <cellStyle name="Обычный 3 4 3 2 2" xfId="613"/>
    <cellStyle name="Обычный 3 4 3 3" xfId="614"/>
    <cellStyle name="Обычный 3 4 4" xfId="615"/>
    <cellStyle name="Обычный 3 4 4 2" xfId="616"/>
    <cellStyle name="Обычный 3 4 5" xfId="617"/>
    <cellStyle name="Обычный 3 5" xfId="618"/>
    <cellStyle name="Обычный 3 5 2" xfId="619"/>
    <cellStyle name="Обычный 3 5 2 2" xfId="620"/>
    <cellStyle name="Обычный 3 5 2 2 2" xfId="621"/>
    <cellStyle name="Обычный 3 5 2 3" xfId="622"/>
    <cellStyle name="Обычный 3 5 3" xfId="623"/>
    <cellStyle name="Обычный 3 5 3 2" xfId="624"/>
    <cellStyle name="Обычный 3 5 4" xfId="625"/>
    <cellStyle name="Обычный 3 6" xfId="626"/>
    <cellStyle name="Обычный 3 6 2" xfId="627"/>
    <cellStyle name="Обычный 3 6 2 2" xfId="628"/>
    <cellStyle name="Обычный 3 6 3" xfId="629"/>
    <cellStyle name="Обычный 3 7" xfId="630"/>
    <cellStyle name="Обычный 3 7 2" xfId="631"/>
    <cellStyle name="Обычный 3 8" xfId="632"/>
    <cellStyle name="Обычный 4" xfId="633"/>
    <cellStyle name="Обычный 5" xfId="634"/>
    <cellStyle name="Обычный 5 2" xfId="635"/>
    <cellStyle name="Обычный 5 2 2" xfId="636"/>
    <cellStyle name="Обычный 5 2 2 2" xfId="637"/>
    <cellStyle name="Обычный 5 2 2 2 2" xfId="638"/>
    <cellStyle name="Обычный 5 2 2 2 2 2" xfId="639"/>
    <cellStyle name="Обычный 5 2 2 2 2 2 2" xfId="640"/>
    <cellStyle name="Обычный 5 2 2 2 2 3" xfId="641"/>
    <cellStyle name="Обычный 5 2 2 2 3" xfId="642"/>
    <cellStyle name="Обычный 5 2 2 2 3 2" xfId="643"/>
    <cellStyle name="Обычный 5 2 2 2 4" xfId="644"/>
    <cellStyle name="Обычный 5 2 2 3" xfId="645"/>
    <cellStyle name="Обычный 5 2 2 3 2" xfId="646"/>
    <cellStyle name="Обычный 5 2 2 3 2 2" xfId="647"/>
    <cellStyle name="Обычный 5 2 2 3 3" xfId="648"/>
    <cellStyle name="Обычный 5 2 2 4" xfId="649"/>
    <cellStyle name="Обычный 5 2 2 4 2" xfId="650"/>
    <cellStyle name="Обычный 5 2 2 5" xfId="651"/>
    <cellStyle name="Обычный 5 2 3" xfId="652"/>
    <cellStyle name="Обычный 5 2 3 2" xfId="653"/>
    <cellStyle name="Обычный 5 2 3 2 2" xfId="654"/>
    <cellStyle name="Обычный 5 2 3 2 2 2" xfId="655"/>
    <cellStyle name="Обычный 5 2 3 2 3" xfId="656"/>
    <cellStyle name="Обычный 5 2 3 3" xfId="657"/>
    <cellStyle name="Обычный 5 2 3 3 2" xfId="658"/>
    <cellStyle name="Обычный 5 2 3 4" xfId="659"/>
    <cellStyle name="Обычный 5 2 4" xfId="660"/>
    <cellStyle name="Обычный 5 2 4 2" xfId="661"/>
    <cellStyle name="Обычный 5 2 4 2 2" xfId="662"/>
    <cellStyle name="Обычный 5 2 4 3" xfId="663"/>
    <cellStyle name="Обычный 5 2 5" xfId="664"/>
    <cellStyle name="Обычный 5 2 5 2" xfId="665"/>
    <cellStyle name="Обычный 5 2 6" xfId="666"/>
    <cellStyle name="Обычный 5 3" xfId="667"/>
    <cellStyle name="Обычный 5 3 2" xfId="668"/>
    <cellStyle name="Обычный 5 3 2 2" xfId="669"/>
    <cellStyle name="Обычный 5 3 2 2 2" xfId="670"/>
    <cellStyle name="Обычный 5 3 2 2 2 2" xfId="671"/>
    <cellStyle name="Обычный 5 3 2 2 3" xfId="672"/>
    <cellStyle name="Обычный 5 3 2 3" xfId="673"/>
    <cellStyle name="Обычный 5 3 2 3 2" xfId="674"/>
    <cellStyle name="Обычный 5 3 2 4" xfId="675"/>
    <cellStyle name="Обычный 5 3 3" xfId="676"/>
    <cellStyle name="Обычный 5 3 3 2" xfId="677"/>
    <cellStyle name="Обычный 5 3 3 2 2" xfId="678"/>
    <cellStyle name="Обычный 5 3 3 3" xfId="679"/>
    <cellStyle name="Обычный 5 3 4" xfId="680"/>
    <cellStyle name="Обычный 5 3 4 2" xfId="681"/>
    <cellStyle name="Обычный 5 3 5" xfId="682"/>
    <cellStyle name="Обычный 5 4" xfId="683"/>
    <cellStyle name="Обычный 5 4 2" xfId="684"/>
    <cellStyle name="Обычный 5 4 2 2" xfId="685"/>
    <cellStyle name="Обычный 5 4 2 2 2" xfId="686"/>
    <cellStyle name="Обычный 5 4 2 3" xfId="687"/>
    <cellStyle name="Обычный 5 4 3" xfId="688"/>
    <cellStyle name="Обычный 5 4 3 2" xfId="689"/>
    <cellStyle name="Обычный 5 4 4" xfId="690"/>
    <cellStyle name="Обычный 5 5" xfId="691"/>
    <cellStyle name="Обычный 5 5 2" xfId="692"/>
    <cellStyle name="Обычный 5 5 2 2" xfId="693"/>
    <cellStyle name="Обычный 5 5 3" xfId="694"/>
    <cellStyle name="Обычный 5 6" xfId="695"/>
    <cellStyle name="Обычный 5 6 2" xfId="696"/>
    <cellStyle name="Обычный 5 7" xfId="697"/>
    <cellStyle name="Обычный 6" xfId="698"/>
    <cellStyle name="Обычный 7" xfId="699"/>
    <cellStyle name="Обычный 8" xfId="700"/>
    <cellStyle name="Обычный 8 2" xfId="701"/>
    <cellStyle name="Обычный 8 2 2" xfId="702"/>
    <cellStyle name="Обычный 8 2 2 2" xfId="703"/>
    <cellStyle name="Обычный 8 2 2 2 2" xfId="704"/>
    <cellStyle name="Обычный 8 2 2 2 2 2" xfId="705"/>
    <cellStyle name="Обычный 8 2 2 2 3" xfId="706"/>
    <cellStyle name="Обычный 8 2 2 3" xfId="707"/>
    <cellStyle name="Обычный 8 2 2 3 2" xfId="708"/>
    <cellStyle name="Обычный 8 2 2 4" xfId="709"/>
    <cellStyle name="Обычный 8 2 3" xfId="710"/>
    <cellStyle name="Обычный 8 2 3 2" xfId="711"/>
    <cellStyle name="Обычный 8 2 3 2 2" xfId="712"/>
    <cellStyle name="Обычный 8 2 3 3" xfId="713"/>
    <cellStyle name="Обычный 8 2 4" xfId="714"/>
    <cellStyle name="Обычный 8 2 4 2" xfId="715"/>
    <cellStyle name="Обычный 8 2 5" xfId="716"/>
    <cellStyle name="Обычный 8 3" xfId="717"/>
    <cellStyle name="Обычный 8 3 2" xfId="718"/>
    <cellStyle name="Обычный 8 3 2 2" xfId="719"/>
    <cellStyle name="Обычный 8 3 2 2 2" xfId="720"/>
    <cellStyle name="Обычный 8 3 2 3" xfId="721"/>
    <cellStyle name="Обычный 8 3 3" xfId="722"/>
    <cellStyle name="Обычный 8 3 3 2" xfId="723"/>
    <cellStyle name="Обычный 8 3 4" xfId="724"/>
    <cellStyle name="Обычный 8 4" xfId="725"/>
    <cellStyle name="Обычный 8 4 2" xfId="726"/>
    <cellStyle name="Обычный 8 4 2 2" xfId="727"/>
    <cellStyle name="Обычный 8 4 3" xfId="728"/>
    <cellStyle name="Обычный 8 5" xfId="729"/>
    <cellStyle name="Обычный 8 5 2" xfId="730"/>
    <cellStyle name="Обычный 8 6" xfId="731"/>
    <cellStyle name="Обычный 9" xfId="732"/>
    <cellStyle name="Followed Hyperlink" xfId="733"/>
    <cellStyle name="Плохой" xfId="734"/>
    <cellStyle name="Плохой 2" xfId="735"/>
    <cellStyle name="Плохой 3" xfId="736"/>
    <cellStyle name="Плохой 4" xfId="737"/>
    <cellStyle name="Плохой 5" xfId="738"/>
    <cellStyle name="Плохой 6" xfId="739"/>
    <cellStyle name="Плохой 7" xfId="740"/>
    <cellStyle name="Плохой 8" xfId="741"/>
    <cellStyle name="Плохой 9" xfId="742"/>
    <cellStyle name="Пояснение" xfId="743"/>
    <cellStyle name="Пояснение 2" xfId="744"/>
    <cellStyle name="Пояснение 3" xfId="745"/>
    <cellStyle name="Пояснение 4" xfId="746"/>
    <cellStyle name="Пояснение 5" xfId="747"/>
    <cellStyle name="Пояснение 6" xfId="748"/>
    <cellStyle name="Пояснение 7" xfId="749"/>
    <cellStyle name="Пояснение 8" xfId="750"/>
    <cellStyle name="Пояснение 9" xfId="751"/>
    <cellStyle name="Примечание" xfId="752"/>
    <cellStyle name="Примечание 10" xfId="753"/>
    <cellStyle name="Примечание 11" xfId="754"/>
    <cellStyle name="Примечание 12" xfId="755"/>
    <cellStyle name="Примечание 2" xfId="756"/>
    <cellStyle name="Примечание 2 2" xfId="757"/>
    <cellStyle name="Примечание 2 2 2" xfId="758"/>
    <cellStyle name="Примечание 2 2 2 2" xfId="759"/>
    <cellStyle name="Примечание 2 2 2 2 2" xfId="760"/>
    <cellStyle name="Примечание 2 2 2 3" xfId="761"/>
    <cellStyle name="Примечание 2 2 3" xfId="762"/>
    <cellStyle name="Примечание 2 2 3 2" xfId="763"/>
    <cellStyle name="Примечание 2 2 4" xfId="764"/>
    <cellStyle name="Примечание 2 3" xfId="765"/>
    <cellStyle name="Примечание 2 3 2" xfId="766"/>
    <cellStyle name="Примечание 2 3 2 2" xfId="767"/>
    <cellStyle name="Примечание 2 3 3" xfId="768"/>
    <cellStyle name="Примечание 2 4" xfId="769"/>
    <cellStyle name="Примечание 2 4 2" xfId="770"/>
    <cellStyle name="Примечание 2 5" xfId="771"/>
    <cellStyle name="Примечание 3" xfId="772"/>
    <cellStyle name="Примечание 3 2" xfId="773"/>
    <cellStyle name="Примечание 3 2 2" xfId="774"/>
    <cellStyle name="Примечание 3 2 2 2" xfId="775"/>
    <cellStyle name="Примечание 3 2 3" xfId="776"/>
    <cellStyle name="Примечание 3 3" xfId="777"/>
    <cellStyle name="Примечание 3 3 2" xfId="778"/>
    <cellStyle name="Примечание 3 4" xfId="779"/>
    <cellStyle name="Примечание 4" xfId="780"/>
    <cellStyle name="Примечание 4 2" xfId="781"/>
    <cellStyle name="Примечание 4 2 2" xfId="782"/>
    <cellStyle name="Примечание 4 3" xfId="783"/>
    <cellStyle name="Примечание 5" xfId="784"/>
    <cellStyle name="Примечание 5 2" xfId="785"/>
    <cellStyle name="Примечание 5 2 2" xfId="786"/>
    <cellStyle name="Примечание 5 3" xfId="787"/>
    <cellStyle name="Примечание 6" xfId="788"/>
    <cellStyle name="Примечание 6 2" xfId="789"/>
    <cellStyle name="Примечание 6 2 2" xfId="790"/>
    <cellStyle name="Примечание 6 3" xfId="791"/>
    <cellStyle name="Примечание 7" xfId="792"/>
    <cellStyle name="Примечание 7 2" xfId="793"/>
    <cellStyle name="Примечание 8" xfId="794"/>
    <cellStyle name="Примечание 9" xfId="795"/>
    <cellStyle name="Percent" xfId="796"/>
    <cellStyle name="Процентный 2" xfId="797"/>
    <cellStyle name="Связанная ячейка" xfId="798"/>
    <cellStyle name="Связанная ячейка 2" xfId="799"/>
    <cellStyle name="Связанная ячейка 3" xfId="800"/>
    <cellStyle name="Связанная ячейка 4" xfId="801"/>
    <cellStyle name="Связанная ячейка 5" xfId="802"/>
    <cellStyle name="Связанная ячейка 6" xfId="803"/>
    <cellStyle name="Связанная ячейка 7" xfId="804"/>
    <cellStyle name="Связанная ячейка 8" xfId="805"/>
    <cellStyle name="Связанная ячейка 9" xfId="806"/>
    <cellStyle name="Текст предупреждения" xfId="807"/>
    <cellStyle name="Текст предупреждения 2" xfId="808"/>
    <cellStyle name="Текст предупреждения 3" xfId="809"/>
    <cellStyle name="Текст предупреждения 4" xfId="810"/>
    <cellStyle name="Текст предупреждения 5" xfId="811"/>
    <cellStyle name="Текст предупреждения 6" xfId="812"/>
    <cellStyle name="Текст предупреждения 7" xfId="813"/>
    <cellStyle name="Текст предупреждения 8" xfId="814"/>
    <cellStyle name="Текст предупреждения 9" xfId="815"/>
    <cellStyle name="Comma" xfId="816"/>
    <cellStyle name="Comma [0]" xfId="817"/>
    <cellStyle name="Хороший" xfId="818"/>
    <cellStyle name="Хороший 2" xfId="819"/>
    <cellStyle name="Хороший 3" xfId="820"/>
    <cellStyle name="Хороший 4" xfId="821"/>
    <cellStyle name="Хороший 5" xfId="822"/>
    <cellStyle name="Хороший 6" xfId="823"/>
    <cellStyle name="Хороший 7" xfId="824"/>
    <cellStyle name="Хороший 8" xfId="825"/>
    <cellStyle name="Хороший 9" xfId="826"/>
  </cellStyles>
  <dxfs count="30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2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3" name="Рисунок 95" descr="http://bowling.com.ua/images/spac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4" name="Рисунок 96" descr="http://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180975</xdr:rowOff>
    </xdr:from>
    <xdr:to>
      <xdr:col>3</xdr:col>
      <xdr:colOff>800100</xdr:colOff>
      <xdr:row>5</xdr:row>
      <xdr:rowOff>47625</xdr:rowOff>
    </xdr:to>
    <xdr:pic>
      <xdr:nvPicPr>
        <xdr:cNvPr id="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533525"/>
          <a:ext cx="800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" name="Рисунок 95" descr="http://bowling.com.ua/images/spac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" name="Рисунок 96" descr="http://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180975</xdr:rowOff>
    </xdr:from>
    <xdr:to>
      <xdr:col>3</xdr:col>
      <xdr:colOff>800100</xdr:colOff>
      <xdr:row>6</xdr:row>
      <xdr:rowOff>190500</xdr:rowOff>
    </xdr:to>
    <xdr:pic>
      <xdr:nvPicPr>
        <xdr:cNvPr id="8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240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180975</xdr:rowOff>
    </xdr:from>
    <xdr:to>
      <xdr:col>3</xdr:col>
      <xdr:colOff>800100</xdr:colOff>
      <xdr:row>6</xdr:row>
      <xdr:rowOff>190500</xdr:rowOff>
    </xdr:to>
    <xdr:pic>
      <xdr:nvPicPr>
        <xdr:cNvPr id="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240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" name="Line 5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2" name="Line 64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" name="Line 68"/>
        <xdr:cNvSpPr>
          <a:spLocks/>
        </xdr:cNvSpPr>
      </xdr:nvSpPr>
      <xdr:spPr>
        <a:xfrm flipH="1">
          <a:off x="9467850" y="3514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5" name="Line 69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6" name="Line 70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7" name="Line 72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8" name="Line 77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9" name="Line 7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0" name="Line 79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1" name="Line 80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9467850" y="3514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3" name="Line 83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4" name="Line 84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5" name="Line 58"/>
        <xdr:cNvSpPr>
          <a:spLocks/>
        </xdr:cNvSpPr>
      </xdr:nvSpPr>
      <xdr:spPr>
        <a:xfrm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6" name="Line 64"/>
        <xdr:cNvSpPr>
          <a:spLocks/>
        </xdr:cNvSpPr>
      </xdr:nvSpPr>
      <xdr:spPr>
        <a:xfrm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7" name="Line 66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8" name="Line 68"/>
        <xdr:cNvSpPr>
          <a:spLocks/>
        </xdr:cNvSpPr>
      </xdr:nvSpPr>
      <xdr:spPr>
        <a:xfrm flipH="1">
          <a:off x="9467850" y="4914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9" name="Line 69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0" name="Line 70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1" name="Line 72"/>
        <xdr:cNvSpPr>
          <a:spLocks/>
        </xdr:cNvSpPr>
      </xdr:nvSpPr>
      <xdr:spPr>
        <a:xfrm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2" name="Line 77"/>
        <xdr:cNvSpPr>
          <a:spLocks/>
        </xdr:cNvSpPr>
      </xdr:nvSpPr>
      <xdr:spPr>
        <a:xfrm flipH="1"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3" name="Line 78"/>
        <xdr:cNvSpPr>
          <a:spLocks/>
        </xdr:cNvSpPr>
      </xdr:nvSpPr>
      <xdr:spPr>
        <a:xfrm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4" name="Line 79"/>
        <xdr:cNvSpPr>
          <a:spLocks/>
        </xdr:cNvSpPr>
      </xdr:nvSpPr>
      <xdr:spPr>
        <a:xfrm flipH="1">
          <a:off x="10096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5" name="Line 80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6" name="Line 82"/>
        <xdr:cNvSpPr>
          <a:spLocks/>
        </xdr:cNvSpPr>
      </xdr:nvSpPr>
      <xdr:spPr>
        <a:xfrm flipH="1">
          <a:off x="9467850" y="4914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7" name="Line 83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28" name="Line 84"/>
        <xdr:cNvSpPr>
          <a:spLocks/>
        </xdr:cNvSpPr>
      </xdr:nvSpPr>
      <xdr:spPr>
        <a:xfrm flipH="1">
          <a:off x="9429750" y="4914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29" name="Line 5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30" name="Line 64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1" name="Line 66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2" name="Line 68"/>
        <xdr:cNvSpPr>
          <a:spLocks/>
        </xdr:cNvSpPr>
      </xdr:nvSpPr>
      <xdr:spPr>
        <a:xfrm flipH="1">
          <a:off x="9467850" y="3514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3" name="Line 69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4" name="Line 70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35" name="Line 72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36" name="Line 77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37" name="Line 7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38" name="Line 79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9" name="Line 80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" name="Line 82"/>
        <xdr:cNvSpPr>
          <a:spLocks/>
        </xdr:cNvSpPr>
      </xdr:nvSpPr>
      <xdr:spPr>
        <a:xfrm flipH="1">
          <a:off x="9467850" y="3514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1" name="Line 83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2" name="Line 84"/>
        <xdr:cNvSpPr>
          <a:spLocks/>
        </xdr:cNvSpPr>
      </xdr:nvSpPr>
      <xdr:spPr>
        <a:xfrm flipH="1">
          <a:off x="9429750" y="3514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43" name="Line 5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44" name="Line 64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45" name="Line 66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46" name="Line 68"/>
        <xdr:cNvSpPr>
          <a:spLocks/>
        </xdr:cNvSpPr>
      </xdr:nvSpPr>
      <xdr:spPr>
        <a:xfrm flipH="1">
          <a:off x="9467850" y="3314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47" name="Line 69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48" name="Line 70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49" name="Line 72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50" name="Line 77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51" name="Line 78"/>
        <xdr:cNvSpPr>
          <a:spLocks/>
        </xdr:cNvSpPr>
      </xdr:nvSpPr>
      <xdr:spPr>
        <a:xfrm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52" name="Line 79"/>
        <xdr:cNvSpPr>
          <a:spLocks/>
        </xdr:cNvSpPr>
      </xdr:nvSpPr>
      <xdr:spPr>
        <a:xfrm flipH="1">
          <a:off x="10096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53" name="Line 80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54" name="Line 82"/>
        <xdr:cNvSpPr>
          <a:spLocks/>
        </xdr:cNvSpPr>
      </xdr:nvSpPr>
      <xdr:spPr>
        <a:xfrm flipH="1">
          <a:off x="9467850" y="3314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55" name="Line 83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56" name="Line 84"/>
        <xdr:cNvSpPr>
          <a:spLocks/>
        </xdr:cNvSpPr>
      </xdr:nvSpPr>
      <xdr:spPr>
        <a:xfrm flipH="1">
          <a:off x="9429750" y="331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7" name="Line 57"/>
        <xdr:cNvSpPr>
          <a:spLocks/>
        </xdr:cNvSpPr>
      </xdr:nvSpPr>
      <xdr:spPr>
        <a:xfrm>
          <a:off x="64579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8" name="Line 60"/>
        <xdr:cNvSpPr>
          <a:spLocks/>
        </xdr:cNvSpPr>
      </xdr:nvSpPr>
      <xdr:spPr>
        <a:xfrm flipH="1">
          <a:off x="6457950" y="3314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9" name="Line 61"/>
        <xdr:cNvSpPr>
          <a:spLocks/>
        </xdr:cNvSpPr>
      </xdr:nvSpPr>
      <xdr:spPr>
        <a:xfrm>
          <a:off x="64579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0" name="Line 71"/>
        <xdr:cNvSpPr>
          <a:spLocks/>
        </xdr:cNvSpPr>
      </xdr:nvSpPr>
      <xdr:spPr>
        <a:xfrm>
          <a:off x="61150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1" name="Line 74"/>
        <xdr:cNvSpPr>
          <a:spLocks/>
        </xdr:cNvSpPr>
      </xdr:nvSpPr>
      <xdr:spPr>
        <a:xfrm flipH="1">
          <a:off x="6115050" y="3314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2" name="Line 75"/>
        <xdr:cNvSpPr>
          <a:spLocks/>
        </xdr:cNvSpPr>
      </xdr:nvSpPr>
      <xdr:spPr>
        <a:xfrm>
          <a:off x="61150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57"/>
        <xdr:cNvSpPr>
          <a:spLocks/>
        </xdr:cNvSpPr>
      </xdr:nvSpPr>
      <xdr:spPr>
        <a:xfrm>
          <a:off x="64579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64" name="Line 60"/>
        <xdr:cNvSpPr>
          <a:spLocks/>
        </xdr:cNvSpPr>
      </xdr:nvSpPr>
      <xdr:spPr>
        <a:xfrm flipH="1">
          <a:off x="6457950" y="3314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5" name="Line 61"/>
        <xdr:cNvSpPr>
          <a:spLocks/>
        </xdr:cNvSpPr>
      </xdr:nvSpPr>
      <xdr:spPr>
        <a:xfrm>
          <a:off x="64579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6" name="Line 71"/>
        <xdr:cNvSpPr>
          <a:spLocks/>
        </xdr:cNvSpPr>
      </xdr:nvSpPr>
      <xdr:spPr>
        <a:xfrm>
          <a:off x="61150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7" name="Line 74"/>
        <xdr:cNvSpPr>
          <a:spLocks/>
        </xdr:cNvSpPr>
      </xdr:nvSpPr>
      <xdr:spPr>
        <a:xfrm flipH="1">
          <a:off x="6115050" y="3314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8" name="Line 75"/>
        <xdr:cNvSpPr>
          <a:spLocks/>
        </xdr:cNvSpPr>
      </xdr:nvSpPr>
      <xdr:spPr>
        <a:xfrm>
          <a:off x="61150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0</xdr:rowOff>
    </xdr:to>
    <xdr:pic>
      <xdr:nvPicPr>
        <xdr:cNvPr id="1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28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0</xdr:rowOff>
    </xdr:to>
    <xdr:pic>
      <xdr:nvPicPr>
        <xdr:cNvPr id="2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161925</xdr:rowOff>
    </xdr:from>
    <xdr:to>
      <xdr:col>17</xdr:col>
      <xdr:colOff>247650</xdr:colOff>
      <xdr:row>48</xdr:row>
      <xdr:rowOff>190500</xdr:rowOff>
    </xdr:to>
    <xdr:pic>
      <xdr:nvPicPr>
        <xdr:cNvPr id="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0401300"/>
          <a:ext cx="857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15</xdr:col>
      <xdr:colOff>0</xdr:colOff>
      <xdr:row>48</xdr:row>
      <xdr:rowOff>0</xdr:rowOff>
    </xdr:to>
    <xdr:pic>
      <xdr:nvPicPr>
        <xdr:cNvPr id="4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023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15</xdr:col>
      <xdr:colOff>0</xdr:colOff>
      <xdr:row>48</xdr:row>
      <xdr:rowOff>0</xdr:rowOff>
    </xdr:to>
    <xdr:pic>
      <xdr:nvPicPr>
        <xdr:cNvPr id="5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023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171450</xdr:rowOff>
    </xdr:from>
    <xdr:to>
      <xdr:col>17</xdr:col>
      <xdr:colOff>247650</xdr:colOff>
      <xdr:row>41</xdr:row>
      <xdr:rowOff>200025</xdr:rowOff>
    </xdr:to>
    <xdr:pic>
      <xdr:nvPicPr>
        <xdr:cNvPr id="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8991600"/>
          <a:ext cx="857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15</xdr:col>
      <xdr:colOff>0</xdr:colOff>
      <xdr:row>41</xdr:row>
      <xdr:rowOff>0</xdr:rowOff>
    </xdr:to>
    <xdr:pic>
      <xdr:nvPicPr>
        <xdr:cNvPr id="7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882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15</xdr:col>
      <xdr:colOff>0</xdr:colOff>
      <xdr:row>41</xdr:row>
      <xdr:rowOff>0</xdr:rowOff>
    </xdr:to>
    <xdr:pic>
      <xdr:nvPicPr>
        <xdr:cNvPr id="8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882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171450</xdr:rowOff>
    </xdr:from>
    <xdr:to>
      <xdr:col>4</xdr:col>
      <xdr:colOff>276225</xdr:colOff>
      <xdr:row>16</xdr:row>
      <xdr:rowOff>200025</xdr:rowOff>
    </xdr:to>
    <xdr:pic>
      <xdr:nvPicPr>
        <xdr:cNvPr id="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724275"/>
          <a:ext cx="857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0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1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50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10</xdr:row>
      <xdr:rowOff>171450</xdr:rowOff>
    </xdr:from>
    <xdr:to>
      <xdr:col>1</xdr:col>
      <xdr:colOff>828675</xdr:colOff>
      <xdr:row>10</xdr:row>
      <xdr:rowOff>200025</xdr:rowOff>
    </xdr:to>
    <xdr:pic>
      <xdr:nvPicPr>
        <xdr:cNvPr id="1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43175"/>
          <a:ext cx="828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0</xdr:rowOff>
    </xdr:to>
    <xdr:pic>
      <xdr:nvPicPr>
        <xdr:cNvPr id="13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229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0</xdr:rowOff>
    </xdr:to>
    <xdr:pic>
      <xdr:nvPicPr>
        <xdr:cNvPr id="14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229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pic>
      <xdr:nvPicPr>
        <xdr:cNvPr id="15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2049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35</xdr:row>
      <xdr:rowOff>190500</xdr:rowOff>
    </xdr:from>
    <xdr:to>
      <xdr:col>9</xdr:col>
      <xdr:colOff>104775</xdr:colOff>
      <xdr:row>35</xdr:row>
      <xdr:rowOff>190500</xdr:rowOff>
    </xdr:to>
    <xdr:pic>
      <xdr:nvPicPr>
        <xdr:cNvPr id="1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839075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5</xdr:col>
      <xdr:colOff>314325</xdr:colOff>
      <xdr:row>46</xdr:row>
      <xdr:rowOff>19050</xdr:rowOff>
    </xdr:to>
    <xdr:pic>
      <xdr:nvPicPr>
        <xdr:cNvPr id="17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8202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pic>
      <xdr:nvPicPr>
        <xdr:cNvPr id="18" name="Рисунок 18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2449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0</xdr:colOff>
      <xdr:row>21</xdr:row>
      <xdr:rowOff>9525</xdr:rowOff>
    </xdr:to>
    <xdr:pic>
      <xdr:nvPicPr>
        <xdr:cNvPr id="19" name="Рисунок 19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524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pic>
      <xdr:nvPicPr>
        <xdr:cNvPr id="20" name="Рисунок 20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65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314325</xdr:colOff>
      <xdr:row>13</xdr:row>
      <xdr:rowOff>9525</xdr:rowOff>
    </xdr:to>
    <xdr:pic>
      <xdr:nvPicPr>
        <xdr:cNvPr id="21" name="Рисунок 2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962275"/>
          <a:ext cx="2362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9525</xdr:rowOff>
    </xdr:to>
    <xdr:pic>
      <xdr:nvPicPr>
        <xdr:cNvPr id="22" name="Рисунок 2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9622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5</xdr:col>
      <xdr:colOff>314325</xdr:colOff>
      <xdr:row>88</xdr:row>
      <xdr:rowOff>19050</xdr:rowOff>
    </xdr:to>
    <xdr:pic>
      <xdr:nvPicPr>
        <xdr:cNvPr id="23" name="Рисунок 2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8068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5</xdr:col>
      <xdr:colOff>314325</xdr:colOff>
      <xdr:row>71</xdr:row>
      <xdr:rowOff>19050</xdr:rowOff>
    </xdr:to>
    <xdr:pic>
      <xdr:nvPicPr>
        <xdr:cNvPr id="24" name="Рисунок 2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48304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pic>
      <xdr:nvPicPr>
        <xdr:cNvPr id="25" name="Рисунок 2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pic>
      <xdr:nvPicPr>
        <xdr:cNvPr id="26" name="Рисунок 2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314325</xdr:colOff>
      <xdr:row>38</xdr:row>
      <xdr:rowOff>19050</xdr:rowOff>
    </xdr:to>
    <xdr:pic>
      <xdr:nvPicPr>
        <xdr:cNvPr id="27" name="Рисунок 2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2391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pic>
      <xdr:nvPicPr>
        <xdr:cNvPr id="28" name="Рисунок 28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9525</xdr:rowOff>
    </xdr:to>
    <xdr:pic>
      <xdr:nvPicPr>
        <xdr:cNvPr id="29" name="Рисунок 29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9622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30" name="Рисунок 30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64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pic>
      <xdr:nvPicPr>
        <xdr:cNvPr id="31" name="Рисунок 31" descr="https://ci5.googleusercontent.com/proxy/eJAESBiJpPCodPch9r8ogEh40_frMqxNsTzuoe9seqqS_93NeOl67Od08heCuZGtRyJPduGri7Eegv06C4_0V9-F4sQH63Tjy9iPFYjGPpz_gFpO1n_L5Ltt9D7HylZ7vFqQQdRHea73b8Rn6oXto28bTCiuEwhqzfyB-zoO5kVIXuOEwAzCmrctVTLcpT1J02DPmkFnHEYk4D43IJzmZEsZ5wIfaQ=s0-d-e1-ft#https://mail.ukr.net/api/public/message_read?a=kKm0qtpnKHmsk7uvZLEpXibmDNI7FcjsU1ZLerTKIBCtfUcShoqB7-Z-naegcHbxw3wmSKmTzxDGTniCBw30gEZs2MmkFA==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616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pic>
      <xdr:nvPicPr>
        <xdr:cNvPr id="32" name="Рисунок 3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806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pic>
      <xdr:nvPicPr>
        <xdr:cNvPr id="33" name="Рисунок 3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064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pic>
      <xdr:nvPicPr>
        <xdr:cNvPr id="34" name="Рисунок 3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847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pic>
      <xdr:nvPicPr>
        <xdr:cNvPr id="35" name="Рисунок 3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21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5</xdr:col>
      <xdr:colOff>314325</xdr:colOff>
      <xdr:row>97</xdr:row>
      <xdr:rowOff>19050</xdr:rowOff>
    </xdr:to>
    <xdr:pic>
      <xdr:nvPicPr>
        <xdr:cNvPr id="36" name="Рисунок 3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8405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19050</xdr:rowOff>
    </xdr:to>
    <xdr:pic>
      <xdr:nvPicPr>
        <xdr:cNvPr id="37" name="Рисунок 38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1054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5</xdr:col>
      <xdr:colOff>314325</xdr:colOff>
      <xdr:row>24</xdr:row>
      <xdr:rowOff>19050</xdr:rowOff>
    </xdr:to>
    <xdr:pic>
      <xdr:nvPicPr>
        <xdr:cNvPr id="38" name="Рисунок 39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105400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pic>
      <xdr:nvPicPr>
        <xdr:cNvPr id="39" name="Рисунок 40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658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pic>
      <xdr:nvPicPr>
        <xdr:cNvPr id="40" name="Рисунок 4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62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41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45</xdr:row>
      <xdr:rowOff>180975</xdr:rowOff>
    </xdr:from>
    <xdr:to>
      <xdr:col>7</xdr:col>
      <xdr:colOff>371475</xdr:colOff>
      <xdr:row>45</xdr:row>
      <xdr:rowOff>200025</xdr:rowOff>
    </xdr:to>
    <xdr:pic>
      <xdr:nvPicPr>
        <xdr:cNvPr id="4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8012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43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2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44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2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58</xdr:row>
      <xdr:rowOff>180975</xdr:rowOff>
    </xdr:from>
    <xdr:to>
      <xdr:col>7</xdr:col>
      <xdr:colOff>371475</xdr:colOff>
      <xdr:row>58</xdr:row>
      <xdr:rowOff>200025</xdr:rowOff>
    </xdr:to>
    <xdr:pic>
      <xdr:nvPicPr>
        <xdr:cNvPr id="4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24301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pic>
      <xdr:nvPicPr>
        <xdr:cNvPr id="46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24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pic>
      <xdr:nvPicPr>
        <xdr:cNvPr id="47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24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3</xdr:row>
      <xdr:rowOff>171450</xdr:rowOff>
    </xdr:from>
    <xdr:to>
      <xdr:col>5</xdr:col>
      <xdr:colOff>19050</xdr:colOff>
      <xdr:row>3</xdr:row>
      <xdr:rowOff>200025</xdr:rowOff>
    </xdr:to>
    <xdr:pic>
      <xdr:nvPicPr>
        <xdr:cNvPr id="48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1620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5</xdr:col>
      <xdr:colOff>314325</xdr:colOff>
      <xdr:row>70</xdr:row>
      <xdr:rowOff>19050</xdr:rowOff>
    </xdr:to>
    <xdr:pic>
      <xdr:nvPicPr>
        <xdr:cNvPr id="49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4630400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5</xdr:col>
      <xdr:colOff>314325</xdr:colOff>
      <xdr:row>87</xdr:row>
      <xdr:rowOff>19050</xdr:rowOff>
    </xdr:to>
    <xdr:pic>
      <xdr:nvPicPr>
        <xdr:cNvPr id="50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8784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5</xdr:col>
      <xdr:colOff>314325</xdr:colOff>
      <xdr:row>102</xdr:row>
      <xdr:rowOff>19050</xdr:rowOff>
    </xdr:to>
    <xdr:pic>
      <xdr:nvPicPr>
        <xdr:cNvPr id="51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07930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5</xdr:col>
      <xdr:colOff>314325</xdr:colOff>
      <xdr:row>103</xdr:row>
      <xdr:rowOff>19050</xdr:rowOff>
    </xdr:to>
    <xdr:pic>
      <xdr:nvPicPr>
        <xdr:cNvPr id="52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09835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5</xdr:col>
      <xdr:colOff>314325</xdr:colOff>
      <xdr:row>104</xdr:row>
      <xdr:rowOff>19050</xdr:rowOff>
    </xdr:to>
    <xdr:pic>
      <xdr:nvPicPr>
        <xdr:cNvPr id="53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11740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5</xdr:col>
      <xdr:colOff>314325</xdr:colOff>
      <xdr:row>105</xdr:row>
      <xdr:rowOff>19050</xdr:rowOff>
    </xdr:to>
    <xdr:pic>
      <xdr:nvPicPr>
        <xdr:cNvPr id="54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13645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5</xdr:col>
      <xdr:colOff>314325</xdr:colOff>
      <xdr:row>106</xdr:row>
      <xdr:rowOff>19050</xdr:rowOff>
    </xdr:to>
    <xdr:pic>
      <xdr:nvPicPr>
        <xdr:cNvPr id="55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15550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5</xdr:col>
      <xdr:colOff>314325</xdr:colOff>
      <xdr:row>80</xdr:row>
      <xdr:rowOff>19050</xdr:rowOff>
    </xdr:to>
    <xdr:pic>
      <xdr:nvPicPr>
        <xdr:cNvPr id="56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544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95</xdr:row>
      <xdr:rowOff>28575</xdr:rowOff>
    </xdr:from>
    <xdr:to>
      <xdr:col>5</xdr:col>
      <xdr:colOff>180975</xdr:colOff>
      <xdr:row>95</xdr:row>
      <xdr:rowOff>47625</xdr:rowOff>
    </xdr:to>
    <xdr:pic>
      <xdr:nvPicPr>
        <xdr:cNvPr id="57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9488150"/>
          <a:ext cx="2352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5</xdr:col>
      <xdr:colOff>314325</xdr:colOff>
      <xdr:row>48</xdr:row>
      <xdr:rowOff>19050</xdr:rowOff>
    </xdr:to>
    <xdr:pic>
      <xdr:nvPicPr>
        <xdr:cNvPr id="58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02393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6</xdr:row>
      <xdr:rowOff>171450</xdr:rowOff>
    </xdr:from>
    <xdr:to>
      <xdr:col>4</xdr:col>
      <xdr:colOff>228600</xdr:colOff>
      <xdr:row>7</xdr:row>
      <xdr:rowOff>9525</xdr:rowOff>
    </xdr:to>
    <xdr:pic>
      <xdr:nvPicPr>
        <xdr:cNvPr id="5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752600"/>
          <a:ext cx="809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171450</xdr:rowOff>
    </xdr:from>
    <xdr:to>
      <xdr:col>2</xdr:col>
      <xdr:colOff>800100</xdr:colOff>
      <xdr:row>58</xdr:row>
      <xdr:rowOff>28575</xdr:rowOff>
    </xdr:to>
    <xdr:pic>
      <xdr:nvPicPr>
        <xdr:cNvPr id="6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2220575"/>
          <a:ext cx="800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pic>
      <xdr:nvPicPr>
        <xdr:cNvPr id="61" name="Рисунок 2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65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5</xdr:row>
      <xdr:rowOff>190500</xdr:rowOff>
    </xdr:from>
    <xdr:to>
      <xdr:col>4</xdr:col>
      <xdr:colOff>209550</xdr:colOff>
      <xdr:row>6</xdr:row>
      <xdr:rowOff>47625</xdr:rowOff>
    </xdr:to>
    <xdr:pic>
      <xdr:nvPicPr>
        <xdr:cNvPr id="6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71625"/>
          <a:ext cx="790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5</xdr:col>
      <xdr:colOff>314325</xdr:colOff>
      <xdr:row>88</xdr:row>
      <xdr:rowOff>19050</xdr:rowOff>
    </xdr:to>
    <xdr:pic>
      <xdr:nvPicPr>
        <xdr:cNvPr id="63" name="Рисунок 2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8068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171450</xdr:rowOff>
    </xdr:from>
    <xdr:to>
      <xdr:col>2</xdr:col>
      <xdr:colOff>800100</xdr:colOff>
      <xdr:row>94</xdr:row>
      <xdr:rowOff>28575</xdr:rowOff>
    </xdr:to>
    <xdr:pic>
      <xdr:nvPicPr>
        <xdr:cNvPr id="64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250025"/>
          <a:ext cx="800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33</xdr:row>
      <xdr:rowOff>171450</xdr:rowOff>
    </xdr:from>
    <xdr:to>
      <xdr:col>4</xdr:col>
      <xdr:colOff>228600</xdr:colOff>
      <xdr:row>33</xdr:row>
      <xdr:rowOff>200025</xdr:rowOff>
    </xdr:to>
    <xdr:pic>
      <xdr:nvPicPr>
        <xdr:cNvPr id="6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19975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41</xdr:row>
      <xdr:rowOff>171450</xdr:rowOff>
    </xdr:from>
    <xdr:to>
      <xdr:col>4</xdr:col>
      <xdr:colOff>209550</xdr:colOff>
      <xdr:row>42</xdr:row>
      <xdr:rowOff>28575</xdr:rowOff>
    </xdr:to>
    <xdr:pic>
      <xdr:nvPicPr>
        <xdr:cNvPr id="6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8991600"/>
          <a:ext cx="790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171450</xdr:rowOff>
    </xdr:from>
    <xdr:to>
      <xdr:col>2</xdr:col>
      <xdr:colOff>800100</xdr:colOff>
      <xdr:row>85</xdr:row>
      <xdr:rowOff>19050</xdr:rowOff>
    </xdr:to>
    <xdr:pic>
      <xdr:nvPicPr>
        <xdr:cNvPr id="67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478375"/>
          <a:ext cx="800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5</xdr:col>
      <xdr:colOff>314325</xdr:colOff>
      <xdr:row>66</xdr:row>
      <xdr:rowOff>19050</xdr:rowOff>
    </xdr:to>
    <xdr:pic>
      <xdr:nvPicPr>
        <xdr:cNvPr id="68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8588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0</xdr:colOff>
      <xdr:row>18</xdr:row>
      <xdr:rowOff>9525</xdr:rowOff>
    </xdr:to>
    <xdr:pic>
      <xdr:nvPicPr>
        <xdr:cNvPr id="69" name="Рисунок 3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9433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5</xdr:col>
      <xdr:colOff>314325</xdr:colOff>
      <xdr:row>59</xdr:row>
      <xdr:rowOff>19050</xdr:rowOff>
    </xdr:to>
    <xdr:pic>
      <xdr:nvPicPr>
        <xdr:cNvPr id="7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24491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314325</xdr:colOff>
      <xdr:row>7</xdr:row>
      <xdr:rowOff>9525</xdr:rowOff>
    </xdr:to>
    <xdr:pic>
      <xdr:nvPicPr>
        <xdr:cNvPr id="71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81175"/>
          <a:ext cx="2362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5</xdr:col>
      <xdr:colOff>314325</xdr:colOff>
      <xdr:row>34</xdr:row>
      <xdr:rowOff>19050</xdr:rowOff>
    </xdr:to>
    <xdr:pic>
      <xdr:nvPicPr>
        <xdr:cNvPr id="72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448550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5</xdr:col>
      <xdr:colOff>314325</xdr:colOff>
      <xdr:row>34</xdr:row>
      <xdr:rowOff>19050</xdr:rowOff>
    </xdr:to>
    <xdr:pic>
      <xdr:nvPicPr>
        <xdr:cNvPr id="7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448550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42</xdr:row>
      <xdr:rowOff>0</xdr:rowOff>
    </xdr:from>
    <xdr:to>
      <xdr:col>5</xdr:col>
      <xdr:colOff>285750</xdr:colOff>
      <xdr:row>42</xdr:row>
      <xdr:rowOff>19050</xdr:rowOff>
    </xdr:to>
    <xdr:pic>
      <xdr:nvPicPr>
        <xdr:cNvPr id="74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020175"/>
          <a:ext cx="2352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314325</xdr:colOff>
      <xdr:row>42</xdr:row>
      <xdr:rowOff>19050</xdr:rowOff>
    </xdr:to>
    <xdr:pic>
      <xdr:nvPicPr>
        <xdr:cNvPr id="7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02017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5</xdr:col>
      <xdr:colOff>314325</xdr:colOff>
      <xdr:row>27</xdr:row>
      <xdr:rowOff>9525</xdr:rowOff>
    </xdr:to>
    <xdr:pic>
      <xdr:nvPicPr>
        <xdr:cNvPr id="76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096000"/>
          <a:ext cx="2362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5</xdr:col>
      <xdr:colOff>314325</xdr:colOff>
      <xdr:row>27</xdr:row>
      <xdr:rowOff>9525</xdr:rowOff>
    </xdr:to>
    <xdr:pic>
      <xdr:nvPicPr>
        <xdr:cNvPr id="77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096000"/>
          <a:ext cx="2362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314325</xdr:colOff>
      <xdr:row>72</xdr:row>
      <xdr:rowOff>19050</xdr:rowOff>
    </xdr:to>
    <xdr:pic>
      <xdr:nvPicPr>
        <xdr:cNvPr id="78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020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314325</xdr:colOff>
      <xdr:row>72</xdr:row>
      <xdr:rowOff>19050</xdr:rowOff>
    </xdr:to>
    <xdr:pic>
      <xdr:nvPicPr>
        <xdr:cNvPr id="7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020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5</xdr:col>
      <xdr:colOff>314325</xdr:colOff>
      <xdr:row>82</xdr:row>
      <xdr:rowOff>19050</xdr:rowOff>
    </xdr:to>
    <xdr:pic>
      <xdr:nvPicPr>
        <xdr:cNvPr id="8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925925"/>
          <a:ext cx="2362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161925</xdr:rowOff>
    </xdr:from>
    <xdr:to>
      <xdr:col>2</xdr:col>
      <xdr:colOff>800100</xdr:colOff>
      <xdr:row>14</xdr:row>
      <xdr:rowOff>19050</xdr:rowOff>
    </xdr:to>
    <xdr:pic>
      <xdr:nvPicPr>
        <xdr:cNvPr id="81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124200"/>
          <a:ext cx="800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180975</xdr:rowOff>
    </xdr:from>
    <xdr:to>
      <xdr:col>2</xdr:col>
      <xdr:colOff>800100</xdr:colOff>
      <xdr:row>46</xdr:row>
      <xdr:rowOff>47625</xdr:rowOff>
    </xdr:to>
    <xdr:pic>
      <xdr:nvPicPr>
        <xdr:cNvPr id="8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801225"/>
          <a:ext cx="800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171450</xdr:rowOff>
    </xdr:from>
    <xdr:to>
      <xdr:col>2</xdr:col>
      <xdr:colOff>809625</xdr:colOff>
      <xdr:row>83</xdr:row>
      <xdr:rowOff>190500</xdr:rowOff>
    </xdr:to>
    <xdr:pic>
      <xdr:nvPicPr>
        <xdr:cNvPr id="8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287875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37</xdr:row>
      <xdr:rowOff>180975</xdr:rowOff>
    </xdr:from>
    <xdr:to>
      <xdr:col>4</xdr:col>
      <xdr:colOff>209550</xdr:colOff>
      <xdr:row>38</xdr:row>
      <xdr:rowOff>28575</xdr:rowOff>
    </xdr:to>
    <xdr:pic>
      <xdr:nvPicPr>
        <xdr:cNvPr id="84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8220075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161925</xdr:rowOff>
    </xdr:from>
    <xdr:to>
      <xdr:col>2</xdr:col>
      <xdr:colOff>800100</xdr:colOff>
      <xdr:row>8</xdr:row>
      <xdr:rowOff>19050</xdr:rowOff>
    </xdr:to>
    <xdr:pic>
      <xdr:nvPicPr>
        <xdr:cNvPr id="8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43100"/>
          <a:ext cx="800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0</xdr:colOff>
      <xdr:row>3</xdr:row>
      <xdr:rowOff>9525</xdr:rowOff>
    </xdr:to>
    <xdr:pic>
      <xdr:nvPicPr>
        <xdr:cNvPr id="86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90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0</xdr:colOff>
      <xdr:row>3</xdr:row>
      <xdr:rowOff>9525</xdr:rowOff>
    </xdr:to>
    <xdr:pic>
      <xdr:nvPicPr>
        <xdr:cNvPr id="87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90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0</xdr:colOff>
      <xdr:row>3</xdr:row>
      <xdr:rowOff>9525</xdr:rowOff>
    </xdr:to>
    <xdr:pic>
      <xdr:nvPicPr>
        <xdr:cNvPr id="88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90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0</xdr:colOff>
      <xdr:row>3</xdr:row>
      <xdr:rowOff>9525</xdr:rowOff>
    </xdr:to>
    <xdr:pic>
      <xdr:nvPicPr>
        <xdr:cNvPr id="89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90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9525</xdr:rowOff>
    </xdr:to>
    <xdr:pic>
      <xdr:nvPicPr>
        <xdr:cNvPr id="1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686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2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171450</xdr:rowOff>
    </xdr:from>
    <xdr:to>
      <xdr:col>14</xdr:col>
      <xdr:colOff>219075</xdr:colOff>
      <xdr:row>25</xdr:row>
      <xdr:rowOff>200025</xdr:rowOff>
    </xdr:to>
    <xdr:pic>
      <xdr:nvPicPr>
        <xdr:cNvPr id="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457825"/>
          <a:ext cx="828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4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5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14</xdr:col>
      <xdr:colOff>219075</xdr:colOff>
      <xdr:row>20</xdr:row>
      <xdr:rowOff>28575</xdr:rowOff>
    </xdr:to>
    <xdr:pic>
      <xdr:nvPicPr>
        <xdr:cNvPr id="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286250"/>
          <a:ext cx="828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0</xdr:rowOff>
    </xdr:to>
    <xdr:pic>
      <xdr:nvPicPr>
        <xdr:cNvPr id="7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0</xdr:rowOff>
    </xdr:to>
    <xdr:pic>
      <xdr:nvPicPr>
        <xdr:cNvPr id="8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428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228600</xdr:colOff>
      <xdr:row>15</xdr:row>
      <xdr:rowOff>57150</xdr:rowOff>
    </xdr:to>
    <xdr:pic>
      <xdr:nvPicPr>
        <xdr:cNvPr id="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333750"/>
          <a:ext cx="819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10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11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838200</xdr:colOff>
      <xdr:row>20</xdr:row>
      <xdr:rowOff>19050</xdr:rowOff>
    </xdr:to>
    <xdr:pic>
      <xdr:nvPicPr>
        <xdr:cNvPr id="1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3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4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15" name="Рисунок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3</xdr:row>
      <xdr:rowOff>9525</xdr:rowOff>
    </xdr:to>
    <xdr:pic>
      <xdr:nvPicPr>
        <xdr:cNvPr id="16" name="Рисунок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981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9</xdr:row>
      <xdr:rowOff>9525</xdr:rowOff>
    </xdr:to>
    <xdr:pic>
      <xdr:nvPicPr>
        <xdr:cNvPr id="17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581025</xdr:colOff>
      <xdr:row>12</xdr:row>
      <xdr:rowOff>19050</xdr:rowOff>
    </xdr:to>
    <xdr:pic>
      <xdr:nvPicPr>
        <xdr:cNvPr id="18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733675"/>
          <a:ext cx="581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9</xdr:row>
      <xdr:rowOff>9525</xdr:rowOff>
    </xdr:to>
    <xdr:pic>
      <xdr:nvPicPr>
        <xdr:cNvPr id="19" name="Рисунок 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pic>
      <xdr:nvPicPr>
        <xdr:cNvPr id="20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1" name="Рисунок 2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2" name="Рисунок 2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3" name="Рисунок 2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9</xdr:row>
      <xdr:rowOff>9525</xdr:rowOff>
    </xdr:to>
    <xdr:pic>
      <xdr:nvPicPr>
        <xdr:cNvPr id="24" name="Рисунок 2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pic>
      <xdr:nvPicPr>
        <xdr:cNvPr id="25" name="Рисунок 2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9</xdr:row>
      <xdr:rowOff>9525</xdr:rowOff>
    </xdr:to>
    <xdr:pic>
      <xdr:nvPicPr>
        <xdr:cNvPr id="26" name="Рисунок 2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27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28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9525</xdr:rowOff>
    </xdr:to>
    <xdr:pic>
      <xdr:nvPicPr>
        <xdr:cNvPr id="29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9525</xdr:rowOff>
    </xdr:to>
    <xdr:pic>
      <xdr:nvPicPr>
        <xdr:cNvPr id="30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31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32" name="Рисунок 3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33" name="Рисунок 35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0</xdr:colOff>
      <xdr:row>5</xdr:row>
      <xdr:rowOff>9525</xdr:rowOff>
    </xdr:to>
    <xdr:pic>
      <xdr:nvPicPr>
        <xdr:cNvPr id="34" name="Рисунок 3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35" name="Рисунок 3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7</xdr:row>
      <xdr:rowOff>9525</xdr:rowOff>
    </xdr:to>
    <xdr:pic>
      <xdr:nvPicPr>
        <xdr:cNvPr id="36" name="Рисунок 38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71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37" name="Рисунок 39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9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pic>
      <xdr:nvPicPr>
        <xdr:cNvPr id="38" name="Рисунок 6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pic>
      <xdr:nvPicPr>
        <xdr:cNvPr id="39" name="Рисунок 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38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171450</xdr:rowOff>
    </xdr:from>
    <xdr:to>
      <xdr:col>2</xdr:col>
      <xdr:colOff>809625</xdr:colOff>
      <xdr:row>12</xdr:row>
      <xdr:rowOff>190500</xdr:rowOff>
    </xdr:to>
    <xdr:pic>
      <xdr:nvPicPr>
        <xdr:cNvPr id="4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905125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9</xdr:row>
      <xdr:rowOff>9525</xdr:rowOff>
    </xdr:to>
    <xdr:pic>
      <xdr:nvPicPr>
        <xdr:cNvPr id="41" name="Рисунок 3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9</xdr:row>
      <xdr:rowOff>9525</xdr:rowOff>
    </xdr:to>
    <xdr:pic>
      <xdr:nvPicPr>
        <xdr:cNvPr id="42" name="Рисунок 4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43" name="Picture 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44" name="Рисунок 47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45" name="Рисунок 48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9</xdr:row>
      <xdr:rowOff>9525</xdr:rowOff>
    </xdr:to>
    <xdr:pic>
      <xdr:nvPicPr>
        <xdr:cNvPr id="46" name="Рисунок 49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716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47" name="Рисунок 50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48" name="Рисунок 51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8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49" name="Рисунок 5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19050</xdr:rowOff>
    </xdr:to>
    <xdr:pic>
      <xdr:nvPicPr>
        <xdr:cNvPr id="5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19050</xdr:rowOff>
    </xdr:to>
    <xdr:pic>
      <xdr:nvPicPr>
        <xdr:cNvPr id="51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38100</xdr:rowOff>
    </xdr:to>
    <xdr:pic>
      <xdr:nvPicPr>
        <xdr:cNvPr id="5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104775</xdr:rowOff>
    </xdr:from>
    <xdr:to>
      <xdr:col>2</xdr:col>
      <xdr:colOff>809625</xdr:colOff>
      <xdr:row>17</xdr:row>
      <xdr:rowOff>123825</xdr:rowOff>
    </xdr:to>
    <xdr:pic>
      <xdr:nvPicPr>
        <xdr:cNvPr id="5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00475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28575</xdr:rowOff>
    </xdr:to>
    <xdr:pic>
      <xdr:nvPicPr>
        <xdr:cNvPr id="54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171450</xdr:rowOff>
    </xdr:from>
    <xdr:to>
      <xdr:col>2</xdr:col>
      <xdr:colOff>809625</xdr:colOff>
      <xdr:row>18</xdr:row>
      <xdr:rowOff>190500</xdr:rowOff>
    </xdr:to>
    <xdr:pic>
      <xdr:nvPicPr>
        <xdr:cNvPr id="5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067175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28575</xdr:rowOff>
    </xdr:to>
    <xdr:pic>
      <xdr:nvPicPr>
        <xdr:cNvPr id="5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38100</xdr:rowOff>
    </xdr:to>
    <xdr:pic>
      <xdr:nvPicPr>
        <xdr:cNvPr id="57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28575</xdr:rowOff>
    </xdr:to>
    <xdr:pic>
      <xdr:nvPicPr>
        <xdr:cNvPr id="58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809625</xdr:colOff>
      <xdr:row>20</xdr:row>
      <xdr:rowOff>28575</xdr:rowOff>
    </xdr:to>
    <xdr:pic>
      <xdr:nvPicPr>
        <xdr:cNvPr id="5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286250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19050</xdr:rowOff>
    </xdr:from>
    <xdr:to>
      <xdr:col>2</xdr:col>
      <xdr:colOff>828675</xdr:colOff>
      <xdr:row>15</xdr:row>
      <xdr:rowOff>47625</xdr:rowOff>
    </xdr:to>
    <xdr:pic>
      <xdr:nvPicPr>
        <xdr:cNvPr id="6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333750"/>
          <a:ext cx="828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190500</xdr:rowOff>
    </xdr:from>
    <xdr:to>
      <xdr:col>4</xdr:col>
      <xdr:colOff>209550</xdr:colOff>
      <xdr:row>5</xdr:row>
      <xdr:rowOff>19050</xdr:rowOff>
    </xdr:to>
    <xdr:pic>
      <xdr:nvPicPr>
        <xdr:cNvPr id="61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371600"/>
          <a:ext cx="800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171450</xdr:rowOff>
    </xdr:from>
    <xdr:to>
      <xdr:col>2</xdr:col>
      <xdr:colOff>809625</xdr:colOff>
      <xdr:row>15</xdr:row>
      <xdr:rowOff>190500</xdr:rowOff>
    </xdr:to>
    <xdr:pic>
      <xdr:nvPicPr>
        <xdr:cNvPr id="6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4861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171450</xdr:rowOff>
    </xdr:from>
    <xdr:to>
      <xdr:col>2</xdr:col>
      <xdr:colOff>809625</xdr:colOff>
      <xdr:row>16</xdr:row>
      <xdr:rowOff>190500</xdr:rowOff>
    </xdr:to>
    <xdr:pic>
      <xdr:nvPicPr>
        <xdr:cNvPr id="63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6766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171450</xdr:rowOff>
    </xdr:from>
    <xdr:to>
      <xdr:col>2</xdr:col>
      <xdr:colOff>809625</xdr:colOff>
      <xdr:row>17</xdr:row>
      <xdr:rowOff>200025</xdr:rowOff>
    </xdr:to>
    <xdr:pic>
      <xdr:nvPicPr>
        <xdr:cNvPr id="64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67150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180975</xdr:rowOff>
    </xdr:from>
    <xdr:to>
      <xdr:col>2</xdr:col>
      <xdr:colOff>809625</xdr:colOff>
      <xdr:row>18</xdr:row>
      <xdr:rowOff>9525</xdr:rowOff>
    </xdr:to>
    <xdr:pic>
      <xdr:nvPicPr>
        <xdr:cNvPr id="65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76675"/>
          <a:ext cx="809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171450</xdr:rowOff>
    </xdr:from>
    <xdr:to>
      <xdr:col>4</xdr:col>
      <xdr:colOff>209550</xdr:colOff>
      <xdr:row>13</xdr:row>
      <xdr:rowOff>190500</xdr:rowOff>
    </xdr:to>
    <xdr:pic>
      <xdr:nvPicPr>
        <xdr:cNvPr id="66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095625"/>
          <a:ext cx="800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171450</xdr:rowOff>
    </xdr:from>
    <xdr:to>
      <xdr:col>4</xdr:col>
      <xdr:colOff>209550</xdr:colOff>
      <xdr:row>3</xdr:row>
      <xdr:rowOff>190500</xdr:rowOff>
    </xdr:to>
    <xdr:pic>
      <xdr:nvPicPr>
        <xdr:cNvPr id="67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800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171450</xdr:rowOff>
    </xdr:from>
    <xdr:to>
      <xdr:col>4</xdr:col>
      <xdr:colOff>209550</xdr:colOff>
      <xdr:row>3</xdr:row>
      <xdr:rowOff>190500</xdr:rowOff>
    </xdr:to>
    <xdr:pic>
      <xdr:nvPicPr>
        <xdr:cNvPr id="68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800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171450</xdr:rowOff>
    </xdr:from>
    <xdr:to>
      <xdr:col>4</xdr:col>
      <xdr:colOff>209550</xdr:colOff>
      <xdr:row>3</xdr:row>
      <xdr:rowOff>200025</xdr:rowOff>
    </xdr:to>
    <xdr:pic>
      <xdr:nvPicPr>
        <xdr:cNvPr id="69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800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171450</xdr:rowOff>
    </xdr:from>
    <xdr:to>
      <xdr:col>4</xdr:col>
      <xdr:colOff>209550</xdr:colOff>
      <xdr:row>3</xdr:row>
      <xdr:rowOff>200025</xdr:rowOff>
    </xdr:to>
    <xdr:pic>
      <xdr:nvPicPr>
        <xdr:cNvPr id="70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800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171450</xdr:rowOff>
    </xdr:from>
    <xdr:to>
      <xdr:col>4</xdr:col>
      <xdr:colOff>209550</xdr:colOff>
      <xdr:row>2</xdr:row>
      <xdr:rowOff>190500</xdr:rowOff>
    </xdr:to>
    <xdr:pic>
      <xdr:nvPicPr>
        <xdr:cNvPr id="71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0"/>
          <a:ext cx="800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171450</xdr:rowOff>
    </xdr:from>
    <xdr:to>
      <xdr:col>4</xdr:col>
      <xdr:colOff>209550</xdr:colOff>
      <xdr:row>2</xdr:row>
      <xdr:rowOff>190500</xdr:rowOff>
    </xdr:to>
    <xdr:pic>
      <xdr:nvPicPr>
        <xdr:cNvPr id="72" name="Picture 2" descr="http://www.bowling.com.ua/images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0"/>
          <a:ext cx="800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" name="Line 5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" name="Line 64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3" name="Line 72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4" name="Line 77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5" name="Line 7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6" name="Line 79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7" name="Line 58"/>
        <xdr:cNvSpPr>
          <a:spLocks/>
        </xdr:cNvSpPr>
      </xdr:nvSpPr>
      <xdr:spPr>
        <a:xfrm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8" name="Line 64"/>
        <xdr:cNvSpPr>
          <a:spLocks/>
        </xdr:cNvSpPr>
      </xdr:nvSpPr>
      <xdr:spPr>
        <a:xfrm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9" name="Line 72"/>
        <xdr:cNvSpPr>
          <a:spLocks/>
        </xdr:cNvSpPr>
      </xdr:nvSpPr>
      <xdr:spPr>
        <a:xfrm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0" name="Line 77"/>
        <xdr:cNvSpPr>
          <a:spLocks/>
        </xdr:cNvSpPr>
      </xdr:nvSpPr>
      <xdr:spPr>
        <a:xfrm flipH="1"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1" name="Line 78"/>
        <xdr:cNvSpPr>
          <a:spLocks/>
        </xdr:cNvSpPr>
      </xdr:nvSpPr>
      <xdr:spPr>
        <a:xfrm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2" name="Line 79"/>
        <xdr:cNvSpPr>
          <a:spLocks/>
        </xdr:cNvSpPr>
      </xdr:nvSpPr>
      <xdr:spPr>
        <a:xfrm flipH="1">
          <a:off x="94297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3" name="Line 5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4" name="Line 64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5" name="Line 72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7" name="Line 7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8" name="Line 79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9" name="Line 5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0" name="Line 64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1" name="Line 72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2" name="Line 77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3" name="Line 78"/>
        <xdr:cNvSpPr>
          <a:spLocks/>
        </xdr:cNvSpPr>
      </xdr:nvSpPr>
      <xdr:spPr>
        <a:xfrm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4" name="Line 79"/>
        <xdr:cNvSpPr>
          <a:spLocks/>
        </xdr:cNvSpPr>
      </xdr:nvSpPr>
      <xdr:spPr>
        <a:xfrm flipH="1">
          <a:off x="94297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showGridLines="0" zoomScale="80" zoomScaleNormal="80" zoomScalePageLayoutView="0" workbookViewId="0" topLeftCell="A7">
      <selection activeCell="O9" sqref="O9"/>
    </sheetView>
  </sheetViews>
  <sheetFormatPr defaultColWidth="8.28125" defaultRowHeight="15" outlineLevelRow="1" outlineLevelCol="1"/>
  <cols>
    <col min="1" max="1" width="6.00390625" style="66" bestFit="1" customWidth="1"/>
    <col min="2" max="2" width="24.421875" style="1032" bestFit="1" customWidth="1"/>
    <col min="3" max="5" width="7.28125" style="1032" customWidth="1"/>
    <col min="6" max="8" width="7.28125" style="1032" customWidth="1" outlineLevel="1"/>
    <col min="9" max="9" width="9.8515625" style="1032" customWidth="1"/>
    <col min="10" max="11" width="11.140625" style="1032" bestFit="1" customWidth="1"/>
    <col min="12" max="12" width="9.7109375" style="1032" bestFit="1" customWidth="1"/>
    <col min="13" max="13" width="11.00390625" style="1032" bestFit="1" customWidth="1"/>
    <col min="14" max="14" width="8.28125" style="1032" customWidth="1"/>
    <col min="15" max="15" width="13.421875" style="1032" bestFit="1" customWidth="1"/>
    <col min="16" max="16384" width="8.28125" style="1032" customWidth="1"/>
  </cols>
  <sheetData>
    <row r="1" ht="14.25" customHeight="1"/>
    <row r="2" spans="1:13" ht="33.75" customHeight="1" thickBot="1">
      <c r="A2" s="1911" t="s">
        <v>423</v>
      </c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1911"/>
    </row>
    <row r="3" spans="1:13" ht="14.25" customHeight="1">
      <c r="A3" s="1923" t="s">
        <v>8</v>
      </c>
      <c r="B3" s="1925" t="s">
        <v>18</v>
      </c>
      <c r="C3" s="1927" t="s">
        <v>9</v>
      </c>
      <c r="D3" s="1927"/>
      <c r="E3" s="1927"/>
      <c r="F3" s="1927"/>
      <c r="G3" s="1927"/>
      <c r="H3" s="1034"/>
      <c r="I3" s="1914" t="s">
        <v>19</v>
      </c>
      <c r="J3" s="76" t="s">
        <v>20</v>
      </c>
      <c r="K3" s="1916" t="s">
        <v>22</v>
      </c>
      <c r="L3" s="1916" t="s">
        <v>23</v>
      </c>
      <c r="M3" s="1918" t="s">
        <v>5</v>
      </c>
    </row>
    <row r="4" spans="1:13" ht="14.25" customHeight="1" thickBot="1">
      <c r="A4" s="1924"/>
      <c r="B4" s="1926"/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  <c r="I4" s="1915"/>
      <c r="J4" s="70" t="s">
        <v>21</v>
      </c>
      <c r="K4" s="1917"/>
      <c r="L4" s="1917"/>
      <c r="M4" s="1919"/>
    </row>
    <row r="5" spans="1:13" ht="14.25" customHeight="1">
      <c r="A5" s="74">
        <v>1</v>
      </c>
      <c r="B5" s="1038" t="s">
        <v>76</v>
      </c>
      <c r="C5" s="863">
        <v>230</v>
      </c>
      <c r="D5" s="104">
        <v>238</v>
      </c>
      <c r="E5" s="104">
        <v>206</v>
      </c>
      <c r="F5" s="784">
        <v>219</v>
      </c>
      <c r="G5" s="784">
        <v>213</v>
      </c>
      <c r="H5" s="854">
        <v>235</v>
      </c>
      <c r="I5" s="858">
        <f aca="true" t="shared" si="0" ref="I5:I32">SUM(C5:H5)</f>
        <v>1341</v>
      </c>
      <c r="J5" s="77">
        <f>SUM(C5:H6)</f>
        <v>2514</v>
      </c>
      <c r="K5" s="78">
        <f>AVERAGE(C5:H6)</f>
        <v>209.5</v>
      </c>
      <c r="L5" s="78">
        <f aca="true" t="shared" si="1" ref="L5:L32">_xlfn.IFERROR(AVERAGE(C5:H5),0)</f>
        <v>223.5</v>
      </c>
      <c r="M5" s="1920">
        <f>J5-$J$11</f>
        <v>58</v>
      </c>
    </row>
    <row r="6" spans="1:13" ht="14.25" customHeight="1" thickBot="1">
      <c r="A6" s="79"/>
      <c r="B6" s="1060" t="s">
        <v>413</v>
      </c>
      <c r="C6" s="1064">
        <v>160</v>
      </c>
      <c r="D6" s="107">
        <v>169</v>
      </c>
      <c r="E6" s="106">
        <v>254</v>
      </c>
      <c r="F6" s="785">
        <v>187</v>
      </c>
      <c r="G6" s="785">
        <v>188</v>
      </c>
      <c r="H6" s="855">
        <v>215</v>
      </c>
      <c r="I6" s="859">
        <f t="shared" si="0"/>
        <v>1173</v>
      </c>
      <c r="J6" s="82">
        <f>SUM(C5:H6)</f>
        <v>2514</v>
      </c>
      <c r="K6" s="83"/>
      <c r="L6" s="84">
        <f t="shared" si="1"/>
        <v>195.5</v>
      </c>
      <c r="M6" s="1921"/>
    </row>
    <row r="7" spans="1:20" ht="14.25" customHeight="1">
      <c r="A7" s="96">
        <v>2</v>
      </c>
      <c r="B7" s="1044" t="s">
        <v>16</v>
      </c>
      <c r="C7" s="1061">
        <v>203</v>
      </c>
      <c r="D7" s="1045">
        <v>195</v>
      </c>
      <c r="E7" s="1045">
        <v>233</v>
      </c>
      <c r="F7" s="1045">
        <v>210</v>
      </c>
      <c r="G7" s="1045">
        <v>255</v>
      </c>
      <c r="H7" s="1046">
        <v>246</v>
      </c>
      <c r="I7" s="851">
        <f t="shared" si="0"/>
        <v>1342</v>
      </c>
      <c r="J7" s="72">
        <f>SUM(C7:H8)</f>
        <v>2476</v>
      </c>
      <c r="K7" s="73">
        <f>AVERAGE(C7:H8)</f>
        <v>206.33333333333334</v>
      </c>
      <c r="L7" s="73">
        <f t="shared" si="1"/>
        <v>223.66666666666666</v>
      </c>
      <c r="M7" s="1920">
        <f>J7-$J$11</f>
        <v>20</v>
      </c>
      <c r="P7" s="1030" t="s">
        <v>53</v>
      </c>
      <c r="R7" s="1035"/>
      <c r="S7" s="1035"/>
      <c r="T7" s="1035"/>
    </row>
    <row r="8" spans="1:20" ht="14.25" customHeight="1" thickBot="1">
      <c r="A8" s="95"/>
      <c r="B8" s="1048" t="s">
        <v>140</v>
      </c>
      <c r="C8" s="1063">
        <v>204</v>
      </c>
      <c r="D8" s="1049">
        <v>192</v>
      </c>
      <c r="E8" s="1049">
        <v>176</v>
      </c>
      <c r="F8" s="1049">
        <v>187</v>
      </c>
      <c r="G8" s="1049">
        <v>191</v>
      </c>
      <c r="H8" s="1050">
        <v>184</v>
      </c>
      <c r="I8" s="852">
        <f t="shared" si="0"/>
        <v>1134</v>
      </c>
      <c r="J8" s="86">
        <f>SUM(C7:H8)</f>
        <v>2476</v>
      </c>
      <c r="K8" s="87"/>
      <c r="L8" s="88">
        <f t="shared" si="1"/>
        <v>189</v>
      </c>
      <c r="M8" s="1922"/>
      <c r="O8" s="1036"/>
      <c r="R8" s="1035"/>
      <c r="S8" s="1035"/>
      <c r="T8" s="1035"/>
    </row>
    <row r="9" spans="1:20" ht="14.25" customHeight="1">
      <c r="A9" s="74">
        <v>3</v>
      </c>
      <c r="B9" s="1042" t="s">
        <v>128</v>
      </c>
      <c r="C9" s="76">
        <v>168</v>
      </c>
      <c r="D9" s="76">
        <v>172</v>
      </c>
      <c r="E9" s="76">
        <v>151</v>
      </c>
      <c r="F9" s="76">
        <v>147</v>
      </c>
      <c r="G9" s="76">
        <v>187</v>
      </c>
      <c r="H9" s="1072">
        <v>210</v>
      </c>
      <c r="I9" s="858">
        <f t="shared" si="0"/>
        <v>1035</v>
      </c>
      <c r="J9" s="77">
        <f>SUM(C9:H10)</f>
        <v>2456</v>
      </c>
      <c r="K9" s="78">
        <f>AVERAGE(C9:H10)</f>
        <v>204.66666666666666</v>
      </c>
      <c r="L9" s="78">
        <f t="shared" si="1"/>
        <v>172.5</v>
      </c>
      <c r="M9" s="1920">
        <f>J9-$J$11</f>
        <v>0</v>
      </c>
      <c r="R9" s="1035"/>
      <c r="S9" s="1035"/>
      <c r="T9" s="1035"/>
    </row>
    <row r="10" spans="1:22" ht="14.25" customHeight="1" thickBot="1">
      <c r="A10" s="79"/>
      <c r="B10" s="1096" t="s">
        <v>414</v>
      </c>
      <c r="C10" s="80">
        <v>227</v>
      </c>
      <c r="D10" s="80">
        <v>232</v>
      </c>
      <c r="E10" s="80">
        <v>257</v>
      </c>
      <c r="F10" s="80">
        <v>226</v>
      </c>
      <c r="G10" s="80">
        <v>255</v>
      </c>
      <c r="H10" s="861">
        <v>224</v>
      </c>
      <c r="I10" s="877">
        <f t="shared" si="0"/>
        <v>1421</v>
      </c>
      <c r="J10" s="82">
        <f>SUM(C9:H10)</f>
        <v>2456</v>
      </c>
      <c r="K10" s="83"/>
      <c r="L10" s="84">
        <f t="shared" si="1"/>
        <v>236.83333333333334</v>
      </c>
      <c r="M10" s="1921"/>
      <c r="N10" s="1035"/>
      <c r="O10" s="1035"/>
      <c r="R10" s="1035"/>
      <c r="S10" s="1035"/>
      <c r="T10" s="1035"/>
      <c r="V10" s="1088"/>
    </row>
    <row r="11" spans="1:20" ht="14.25" customHeight="1">
      <c r="A11" s="96">
        <v>4</v>
      </c>
      <c r="B11" s="1097" t="s">
        <v>127</v>
      </c>
      <c r="C11" s="1070">
        <v>199</v>
      </c>
      <c r="D11" s="109">
        <v>189</v>
      </c>
      <c r="E11" s="109">
        <v>234</v>
      </c>
      <c r="F11" s="315">
        <v>224</v>
      </c>
      <c r="G11" s="315">
        <v>154</v>
      </c>
      <c r="H11" s="1071">
        <v>181</v>
      </c>
      <c r="I11" s="858">
        <f t="shared" si="0"/>
        <v>1181</v>
      </c>
      <c r="J11" s="77">
        <f>SUM(C11:H12)</f>
        <v>2456</v>
      </c>
      <c r="K11" s="78">
        <f>AVERAGE(C11:H12)</f>
        <v>204.66666666666666</v>
      </c>
      <c r="L11" s="78">
        <f t="shared" si="1"/>
        <v>196.83333333333334</v>
      </c>
      <c r="M11" s="1920">
        <f>J11-$J$11</f>
        <v>0</v>
      </c>
      <c r="N11" s="1035"/>
      <c r="O11" s="1035"/>
      <c r="R11" s="1035"/>
      <c r="S11" s="1035"/>
      <c r="T11" s="1035"/>
    </row>
    <row r="12" spans="1:20" ht="14.25" customHeight="1" thickBot="1">
      <c r="A12" s="95"/>
      <c r="B12" s="1098" t="s">
        <v>33</v>
      </c>
      <c r="C12" s="1040">
        <v>212</v>
      </c>
      <c r="D12" s="183">
        <v>235</v>
      </c>
      <c r="E12" s="158">
        <v>212</v>
      </c>
      <c r="F12" s="438">
        <v>236</v>
      </c>
      <c r="G12" s="438">
        <v>189</v>
      </c>
      <c r="H12" s="871">
        <v>191</v>
      </c>
      <c r="I12" s="1067">
        <f t="shared" si="0"/>
        <v>1275</v>
      </c>
      <c r="J12" s="283">
        <f>SUM(C11:H12)</f>
        <v>2456</v>
      </c>
      <c r="K12" s="284"/>
      <c r="L12" s="285">
        <f t="shared" si="1"/>
        <v>212.5</v>
      </c>
      <c r="M12" s="1933"/>
      <c r="N12" s="1035"/>
      <c r="O12" s="1035"/>
      <c r="R12" s="1035"/>
      <c r="S12" s="1035"/>
      <c r="T12" s="1035"/>
    </row>
    <row r="13" spans="1:20" s="1036" customFormat="1" ht="14.25" customHeight="1">
      <c r="A13" s="1041">
        <v>5</v>
      </c>
      <c r="B13" s="1099" t="s">
        <v>17</v>
      </c>
      <c r="C13" s="1062">
        <v>265</v>
      </c>
      <c r="D13" s="159">
        <v>191</v>
      </c>
      <c r="E13" s="159">
        <v>180</v>
      </c>
      <c r="F13" s="784">
        <v>247</v>
      </c>
      <c r="G13" s="784">
        <v>170</v>
      </c>
      <c r="H13" s="854">
        <v>246</v>
      </c>
      <c r="I13" s="876">
        <f t="shared" si="0"/>
        <v>1299</v>
      </c>
      <c r="J13" s="72">
        <f>SUM(C13:H14)</f>
        <v>2402</v>
      </c>
      <c r="K13" s="73">
        <f>AVERAGE(C13:H14)</f>
        <v>200.16666666666666</v>
      </c>
      <c r="L13" s="73">
        <f t="shared" si="1"/>
        <v>216.5</v>
      </c>
      <c r="M13" s="1934">
        <f>J13-$J$11</f>
        <v>-54</v>
      </c>
      <c r="N13" s="1037"/>
      <c r="O13" s="1035"/>
      <c r="R13" s="1037"/>
      <c r="S13" s="1037"/>
      <c r="T13" s="1037"/>
    </row>
    <row r="14" spans="1:20" ht="14.25" customHeight="1" thickBot="1">
      <c r="A14" s="79"/>
      <c r="B14" s="1100" t="s">
        <v>213</v>
      </c>
      <c r="C14" s="1064">
        <v>193</v>
      </c>
      <c r="D14" s="107">
        <v>214</v>
      </c>
      <c r="E14" s="107">
        <v>155</v>
      </c>
      <c r="F14" s="785">
        <v>201</v>
      </c>
      <c r="G14" s="785">
        <v>172</v>
      </c>
      <c r="H14" s="855">
        <v>168</v>
      </c>
      <c r="I14" s="859">
        <f t="shared" si="0"/>
        <v>1103</v>
      </c>
      <c r="J14" s="82">
        <f>SUM(C13:H14)</f>
        <v>2402</v>
      </c>
      <c r="K14" s="83"/>
      <c r="L14" s="84">
        <f t="shared" si="1"/>
        <v>183.83333333333334</v>
      </c>
      <c r="M14" s="1921"/>
      <c r="N14" s="1035"/>
      <c r="O14" s="1035"/>
      <c r="R14" s="1035"/>
      <c r="S14" s="1035"/>
      <c r="T14" s="1035"/>
    </row>
    <row r="15" spans="1:13" ht="14.25" customHeight="1">
      <c r="A15" s="96">
        <v>6</v>
      </c>
      <c r="B15" s="1101" t="s">
        <v>29</v>
      </c>
      <c r="C15" s="71">
        <v>225</v>
      </c>
      <c r="D15" s="71">
        <v>238</v>
      </c>
      <c r="E15" s="71">
        <v>171</v>
      </c>
      <c r="F15" s="71">
        <v>234</v>
      </c>
      <c r="G15" s="71">
        <v>183</v>
      </c>
      <c r="H15" s="1068">
        <v>187</v>
      </c>
      <c r="I15" s="72">
        <f t="shared" si="0"/>
        <v>1238</v>
      </c>
      <c r="J15" s="72">
        <f>SUM(C15:H16)</f>
        <v>2313</v>
      </c>
      <c r="K15" s="73">
        <f>AVERAGE(C15:H16)</f>
        <v>192.75</v>
      </c>
      <c r="L15" s="73">
        <f t="shared" si="1"/>
        <v>206.33333333333334</v>
      </c>
      <c r="M15" s="1920">
        <f>J15-$J$11</f>
        <v>-143</v>
      </c>
    </row>
    <row r="16" spans="1:13" ht="14.25" customHeight="1" thickBot="1">
      <c r="A16" s="95"/>
      <c r="B16" s="1102" t="s">
        <v>136</v>
      </c>
      <c r="C16" s="69">
        <v>201</v>
      </c>
      <c r="D16" s="69">
        <v>155</v>
      </c>
      <c r="E16" s="69">
        <v>190</v>
      </c>
      <c r="F16" s="69">
        <v>201</v>
      </c>
      <c r="G16" s="69">
        <v>183</v>
      </c>
      <c r="H16" s="1069">
        <v>145</v>
      </c>
      <c r="I16" s="85">
        <f t="shared" si="0"/>
        <v>1075</v>
      </c>
      <c r="J16" s="86">
        <f>SUM(C15:H16)</f>
        <v>2313</v>
      </c>
      <c r="K16" s="87"/>
      <c r="L16" s="88">
        <f t="shared" si="1"/>
        <v>179.16666666666666</v>
      </c>
      <c r="M16" s="1921"/>
    </row>
    <row r="17" spans="1:13" ht="14.25" customHeight="1">
      <c r="A17" s="74">
        <v>7</v>
      </c>
      <c r="B17" s="1103" t="s">
        <v>91</v>
      </c>
      <c r="C17" s="159">
        <v>181</v>
      </c>
      <c r="D17" s="159">
        <v>194</v>
      </c>
      <c r="E17" s="104">
        <v>182</v>
      </c>
      <c r="F17" s="784">
        <v>168</v>
      </c>
      <c r="G17" s="784">
        <v>154</v>
      </c>
      <c r="H17" s="854">
        <v>178</v>
      </c>
      <c r="I17" s="858">
        <f t="shared" si="0"/>
        <v>1057</v>
      </c>
      <c r="J17" s="77">
        <f>SUM(C17:H18)</f>
        <v>2290</v>
      </c>
      <c r="K17" s="78">
        <f>AVERAGE(C17:H18)</f>
        <v>190.83333333333334</v>
      </c>
      <c r="L17" s="78">
        <f t="shared" si="1"/>
        <v>176.16666666666666</v>
      </c>
      <c r="M17" s="1920">
        <f>J17-$J$11</f>
        <v>-166</v>
      </c>
    </row>
    <row r="18" spans="1:13" ht="14.25" customHeight="1" thickBot="1">
      <c r="A18" s="79"/>
      <c r="B18" s="1104" t="s">
        <v>31</v>
      </c>
      <c r="C18" s="107">
        <v>203</v>
      </c>
      <c r="D18" s="107">
        <v>204</v>
      </c>
      <c r="E18" s="107">
        <v>242</v>
      </c>
      <c r="F18" s="785">
        <v>190</v>
      </c>
      <c r="G18" s="785">
        <v>224</v>
      </c>
      <c r="H18" s="855">
        <v>170</v>
      </c>
      <c r="I18" s="859">
        <f t="shared" si="0"/>
        <v>1233</v>
      </c>
      <c r="J18" s="82">
        <f>SUM(C17:H18)</f>
        <v>2290</v>
      </c>
      <c r="K18" s="83"/>
      <c r="L18" s="84">
        <f t="shared" si="1"/>
        <v>205.5</v>
      </c>
      <c r="M18" s="1921"/>
    </row>
    <row r="19" spans="1:13" ht="14.25" customHeight="1">
      <c r="A19" s="1043">
        <v>8</v>
      </c>
      <c r="B19" s="1105" t="s">
        <v>90</v>
      </c>
      <c r="C19" s="71">
        <v>207</v>
      </c>
      <c r="D19" s="71">
        <v>169</v>
      </c>
      <c r="E19" s="71">
        <v>147</v>
      </c>
      <c r="F19" s="71">
        <v>180</v>
      </c>
      <c r="G19" s="71">
        <v>169</v>
      </c>
      <c r="H19" s="1065">
        <v>198</v>
      </c>
      <c r="I19" s="858">
        <f t="shared" si="0"/>
        <v>1070</v>
      </c>
      <c r="J19" s="77">
        <f>SUM(C19:H20)</f>
        <v>2268</v>
      </c>
      <c r="K19" s="78">
        <f>AVERAGE(C19:H20)</f>
        <v>189</v>
      </c>
      <c r="L19" s="78">
        <f t="shared" si="1"/>
        <v>178.33333333333334</v>
      </c>
      <c r="M19" s="1920">
        <f>J19-$J$11</f>
        <v>-188</v>
      </c>
    </row>
    <row r="20" spans="1:13" ht="14.25" customHeight="1" thickBot="1">
      <c r="A20" s="1047"/>
      <c r="B20" s="1106" t="s">
        <v>69</v>
      </c>
      <c r="C20" s="69">
        <v>172</v>
      </c>
      <c r="D20" s="69">
        <v>192</v>
      </c>
      <c r="E20" s="69">
        <v>234</v>
      </c>
      <c r="F20" s="69">
        <v>187</v>
      </c>
      <c r="G20" s="69">
        <v>209</v>
      </c>
      <c r="H20" s="1066">
        <v>204</v>
      </c>
      <c r="I20" s="859">
        <f t="shared" si="0"/>
        <v>1198</v>
      </c>
      <c r="J20" s="82">
        <f>SUM(C19:H20)</f>
        <v>2268</v>
      </c>
      <c r="K20" s="83"/>
      <c r="L20" s="84">
        <f t="shared" si="1"/>
        <v>199.66666666666666</v>
      </c>
      <c r="M20" s="1921"/>
    </row>
    <row r="21" spans="1:13" ht="15" outlineLevel="1">
      <c r="A21" s="856">
        <v>9</v>
      </c>
      <c r="B21" s="1099" t="s">
        <v>171</v>
      </c>
      <c r="C21" s="104">
        <v>178</v>
      </c>
      <c r="D21" s="159">
        <v>198</v>
      </c>
      <c r="E21" s="104">
        <v>172</v>
      </c>
      <c r="F21" s="784">
        <v>195</v>
      </c>
      <c r="G21" s="784">
        <v>169</v>
      </c>
      <c r="H21" s="854">
        <v>222</v>
      </c>
      <c r="I21" s="858">
        <f t="shared" si="0"/>
        <v>1134</v>
      </c>
      <c r="J21" s="77">
        <f>SUM(C21:H22)</f>
        <v>2262</v>
      </c>
      <c r="K21" s="78">
        <f>AVERAGE(C21:H22)</f>
        <v>188.5</v>
      </c>
      <c r="L21" s="78">
        <f t="shared" si="1"/>
        <v>189</v>
      </c>
      <c r="M21" s="1920">
        <f>J21-$J$11</f>
        <v>-194</v>
      </c>
    </row>
    <row r="22" spans="1:13" ht="15.75" outlineLevel="1" thickBot="1">
      <c r="A22" s="857"/>
      <c r="B22" s="1039" t="s">
        <v>182</v>
      </c>
      <c r="C22" s="106">
        <v>205</v>
      </c>
      <c r="D22" s="106">
        <v>167</v>
      </c>
      <c r="E22" s="107">
        <v>194</v>
      </c>
      <c r="F22" s="785">
        <v>190</v>
      </c>
      <c r="G22" s="785">
        <v>204</v>
      </c>
      <c r="H22" s="855">
        <v>168</v>
      </c>
      <c r="I22" s="859">
        <f t="shared" si="0"/>
        <v>1128</v>
      </c>
      <c r="J22" s="82">
        <f>SUM(C21:H22)</f>
        <v>2262</v>
      </c>
      <c r="K22" s="84"/>
      <c r="L22" s="84">
        <f t="shared" si="1"/>
        <v>188</v>
      </c>
      <c r="M22" s="1921"/>
    </row>
    <row r="23" spans="1:13" ht="15" outlineLevel="1">
      <c r="A23" s="856">
        <v>10</v>
      </c>
      <c r="B23" s="1038" t="s">
        <v>27</v>
      </c>
      <c r="C23" s="75">
        <v>194</v>
      </c>
      <c r="D23" s="75">
        <v>243</v>
      </c>
      <c r="E23" s="76">
        <v>246</v>
      </c>
      <c r="F23" s="76">
        <v>257</v>
      </c>
      <c r="G23" s="76">
        <v>206</v>
      </c>
      <c r="H23" s="860">
        <v>191</v>
      </c>
      <c r="I23" s="858">
        <f t="shared" si="0"/>
        <v>1337</v>
      </c>
      <c r="J23" s="77">
        <f>SUM(C23:H24)</f>
        <v>2250</v>
      </c>
      <c r="K23" s="78">
        <f>AVERAGE(C23:H24)</f>
        <v>187.5</v>
      </c>
      <c r="L23" s="78">
        <f t="shared" si="1"/>
        <v>222.83333333333334</v>
      </c>
      <c r="M23" s="1920">
        <f>J23-$J$11</f>
        <v>-206</v>
      </c>
    </row>
    <row r="24" spans="1:13" ht="15.75" outlineLevel="1" thickBot="1">
      <c r="A24" s="857"/>
      <c r="B24" s="1039" t="s">
        <v>415</v>
      </c>
      <c r="C24" s="80">
        <v>145</v>
      </c>
      <c r="D24" s="92">
        <v>149</v>
      </c>
      <c r="E24" s="92">
        <v>116</v>
      </c>
      <c r="F24" s="92">
        <v>132</v>
      </c>
      <c r="G24" s="92">
        <v>157</v>
      </c>
      <c r="H24" s="861">
        <v>214</v>
      </c>
      <c r="I24" s="859">
        <f t="shared" si="0"/>
        <v>913</v>
      </c>
      <c r="J24" s="82">
        <f>SUM(C23:H24)</f>
        <v>2250</v>
      </c>
      <c r="K24" s="83"/>
      <c r="L24" s="84">
        <f t="shared" si="1"/>
        <v>152.16666666666666</v>
      </c>
      <c r="M24" s="1921"/>
    </row>
    <row r="25" spans="1:13" ht="15" outlineLevel="1">
      <c r="A25" s="74">
        <v>11</v>
      </c>
      <c r="B25" s="1042" t="s">
        <v>412</v>
      </c>
      <c r="C25" s="104">
        <v>173</v>
      </c>
      <c r="D25" s="104">
        <v>155</v>
      </c>
      <c r="E25" s="159">
        <v>213</v>
      </c>
      <c r="F25" s="784">
        <v>203</v>
      </c>
      <c r="G25" s="784">
        <v>187</v>
      </c>
      <c r="H25" s="854">
        <v>163</v>
      </c>
      <c r="I25" s="858">
        <f t="shared" si="0"/>
        <v>1094</v>
      </c>
      <c r="J25" s="77">
        <f>SUM(C25:H26)</f>
        <v>2235</v>
      </c>
      <c r="K25" s="78">
        <f>AVERAGE(C25:H26)</f>
        <v>186.25</v>
      </c>
      <c r="L25" s="78">
        <f t="shared" si="1"/>
        <v>182.33333333333334</v>
      </c>
      <c r="M25" s="1920">
        <f>J25-$J$11</f>
        <v>-221</v>
      </c>
    </row>
    <row r="26" spans="1:13" ht="15.75" outlineLevel="1" thickBot="1">
      <c r="A26" s="79"/>
      <c r="B26" s="1051" t="s">
        <v>173</v>
      </c>
      <c r="C26" s="107">
        <v>194</v>
      </c>
      <c r="D26" s="107">
        <v>183</v>
      </c>
      <c r="E26" s="107">
        <v>208</v>
      </c>
      <c r="F26" s="785">
        <v>189</v>
      </c>
      <c r="G26" s="785">
        <v>163</v>
      </c>
      <c r="H26" s="855">
        <v>204</v>
      </c>
      <c r="I26" s="859">
        <f t="shared" si="0"/>
        <v>1141</v>
      </c>
      <c r="J26" s="82">
        <f>SUM(C25:H26)</f>
        <v>2235</v>
      </c>
      <c r="K26" s="83"/>
      <c r="L26" s="84">
        <f t="shared" si="1"/>
        <v>190.16666666666666</v>
      </c>
      <c r="M26" s="1921"/>
    </row>
    <row r="27" spans="1:13" ht="15">
      <c r="A27" s="68">
        <v>12</v>
      </c>
      <c r="B27" s="97" t="s">
        <v>419</v>
      </c>
      <c r="C27" s="75">
        <v>143</v>
      </c>
      <c r="D27" s="75">
        <v>204</v>
      </c>
      <c r="E27" s="76">
        <v>183</v>
      </c>
      <c r="F27" s="76">
        <v>150</v>
      </c>
      <c r="G27" s="76">
        <v>134</v>
      </c>
      <c r="H27" s="860">
        <v>162</v>
      </c>
      <c r="I27" s="858">
        <f t="shared" si="0"/>
        <v>976</v>
      </c>
      <c r="J27" s="77">
        <f>SUM(C27:H28)</f>
        <v>2208</v>
      </c>
      <c r="K27" s="78">
        <f>AVERAGE(C27:H28)</f>
        <v>184</v>
      </c>
      <c r="L27" s="78">
        <f t="shared" si="1"/>
        <v>162.66666666666666</v>
      </c>
      <c r="M27" s="1920">
        <f>J27-$J$11</f>
        <v>-248</v>
      </c>
    </row>
    <row r="28" spans="1:13" ht="15.75" thickBot="1">
      <c r="A28" s="93"/>
      <c r="B28" s="98" t="s">
        <v>319</v>
      </c>
      <c r="C28" s="107">
        <v>191</v>
      </c>
      <c r="D28" s="107">
        <v>207</v>
      </c>
      <c r="E28" s="92">
        <v>152</v>
      </c>
      <c r="F28" s="92">
        <v>214</v>
      </c>
      <c r="G28" s="92">
        <v>239</v>
      </c>
      <c r="H28" s="861">
        <v>229</v>
      </c>
      <c r="I28" s="859">
        <f t="shared" si="0"/>
        <v>1232</v>
      </c>
      <c r="J28" s="82">
        <f>SUM(C27:H28)</f>
        <v>2208</v>
      </c>
      <c r="K28" s="83"/>
      <c r="L28" s="84">
        <f t="shared" si="1"/>
        <v>205.33333333333334</v>
      </c>
      <c r="M28" s="1921"/>
    </row>
    <row r="29" spans="1:13" ht="15" hidden="1">
      <c r="A29" s="68">
        <v>13</v>
      </c>
      <c r="B29" s="269"/>
      <c r="C29" s="104"/>
      <c r="D29" s="104"/>
      <c r="E29" s="104"/>
      <c r="F29" s="784"/>
      <c r="G29" s="784"/>
      <c r="H29" s="854"/>
      <c r="I29" s="858">
        <f t="shared" si="0"/>
        <v>0</v>
      </c>
      <c r="J29" s="77">
        <f>SUM(C29:H30)</f>
        <v>0</v>
      </c>
      <c r="K29" s="78">
        <f>_xlfn.IFERROR(AVERAGE(C29:H30),0)</f>
        <v>0</v>
      </c>
      <c r="L29" s="78">
        <f t="shared" si="1"/>
        <v>0</v>
      </c>
      <c r="M29" s="1920">
        <f>J29-$J$11</f>
        <v>-2456</v>
      </c>
    </row>
    <row r="30" spans="1:13" ht="15.75" hidden="1" thickBot="1">
      <c r="A30" s="93"/>
      <c r="B30" s="91"/>
      <c r="C30" s="107"/>
      <c r="D30" s="107"/>
      <c r="E30" s="107"/>
      <c r="F30" s="785"/>
      <c r="G30" s="785"/>
      <c r="H30" s="855"/>
      <c r="I30" s="859">
        <f t="shared" si="0"/>
        <v>0</v>
      </c>
      <c r="J30" s="82">
        <f>SUM(C29:H30)</f>
        <v>0</v>
      </c>
      <c r="K30" s="83"/>
      <c r="L30" s="84">
        <f t="shared" si="1"/>
        <v>0</v>
      </c>
      <c r="M30" s="1921"/>
    </row>
    <row r="31" spans="1:13" ht="15" hidden="1">
      <c r="A31" s="68">
        <v>14</v>
      </c>
      <c r="B31" s="97"/>
      <c r="C31" s="75"/>
      <c r="D31" s="75"/>
      <c r="E31" s="76"/>
      <c r="F31" s="76"/>
      <c r="G31" s="76"/>
      <c r="H31" s="860"/>
      <c r="I31" s="858">
        <f t="shared" si="0"/>
        <v>0</v>
      </c>
      <c r="J31" s="77">
        <f>SUM(C31:H32)</f>
        <v>0</v>
      </c>
      <c r="K31" s="78">
        <f>_xlfn.IFERROR(AVERAGE(C31:H32),0)</f>
        <v>0</v>
      </c>
      <c r="L31" s="78">
        <f t="shared" si="1"/>
        <v>0</v>
      </c>
      <c r="M31" s="1920">
        <f>J31-$J$11</f>
        <v>-2456</v>
      </c>
    </row>
    <row r="32" spans="1:13" ht="15.75" hidden="1" thickBot="1">
      <c r="A32" s="93"/>
      <c r="B32" s="98"/>
      <c r="C32" s="80"/>
      <c r="D32" s="92"/>
      <c r="E32" s="92"/>
      <c r="F32" s="92"/>
      <c r="G32" s="92"/>
      <c r="H32" s="861"/>
      <c r="I32" s="859">
        <f t="shared" si="0"/>
        <v>0</v>
      </c>
      <c r="J32" s="82">
        <f>SUM(C31:H32)</f>
        <v>0</v>
      </c>
      <c r="K32" s="83"/>
      <c r="L32" s="84">
        <f t="shared" si="1"/>
        <v>0</v>
      </c>
      <c r="M32" s="1921"/>
    </row>
    <row r="33" spans="1:6" ht="28.5" customHeight="1" thickBot="1">
      <c r="A33" s="286"/>
      <c r="B33" s="1031" t="s">
        <v>409</v>
      </c>
      <c r="C33" s="1030"/>
      <c r="D33" s="1030"/>
      <c r="E33" s="1030"/>
      <c r="F33" s="1030"/>
    </row>
    <row r="34" spans="1:8" ht="15">
      <c r="A34" s="1923">
        <v>1</v>
      </c>
      <c r="B34" s="1038" t="s">
        <v>76</v>
      </c>
      <c r="C34" s="1941">
        <v>393</v>
      </c>
      <c r="D34" s="1942">
        <v>361</v>
      </c>
      <c r="E34" s="1942">
        <v>412</v>
      </c>
      <c r="F34" s="1936">
        <v>1</v>
      </c>
      <c r="G34" s="1931" t="s">
        <v>376</v>
      </c>
      <c r="H34" s="1932"/>
    </row>
    <row r="35" spans="1:8" ht="15.75" thickBot="1">
      <c r="A35" s="1928"/>
      <c r="B35" s="1060" t="s">
        <v>413</v>
      </c>
      <c r="C35" s="1913"/>
      <c r="D35" s="1943"/>
      <c r="E35" s="1943"/>
      <c r="F35" s="1937"/>
      <c r="G35" s="1108"/>
      <c r="H35" s="1108"/>
    </row>
    <row r="36" spans="1:8" ht="24.75" customHeight="1">
      <c r="A36" s="1929">
        <v>4</v>
      </c>
      <c r="B36" s="1090" t="s">
        <v>127</v>
      </c>
      <c r="C36" s="1912">
        <v>379</v>
      </c>
      <c r="D36" s="1912">
        <v>416</v>
      </c>
      <c r="E36" s="1912">
        <v>425</v>
      </c>
      <c r="F36" s="1938">
        <v>2</v>
      </c>
      <c r="G36" s="1108"/>
      <c r="H36" s="1108"/>
    </row>
    <row r="37" spans="1:8" ht="15.75" thickBot="1">
      <c r="A37" s="1930"/>
      <c r="B37" s="1091" t="s">
        <v>33</v>
      </c>
      <c r="C37" s="1913"/>
      <c r="D37" s="1913"/>
      <c r="E37" s="1913"/>
      <c r="F37" s="1939"/>
      <c r="G37" s="1108"/>
      <c r="H37" s="1108"/>
    </row>
    <row r="38" spans="1:8" ht="15.75" thickBot="1">
      <c r="A38" s="286"/>
      <c r="B38" s="1030"/>
      <c r="C38" s="1030"/>
      <c r="D38" s="1030"/>
      <c r="E38" s="1030"/>
      <c r="F38" s="1030"/>
      <c r="G38" s="1108"/>
      <c r="H38" s="1108"/>
    </row>
    <row r="39" spans="1:8" ht="15">
      <c r="A39" s="1923">
        <v>2</v>
      </c>
      <c r="B39" s="1086" t="s">
        <v>16</v>
      </c>
      <c r="C39" s="1946">
        <v>397</v>
      </c>
      <c r="D39" s="1948">
        <v>363</v>
      </c>
      <c r="E39" s="1941">
        <v>348</v>
      </c>
      <c r="F39" s="1940">
        <v>2</v>
      </c>
      <c r="G39" s="1108"/>
      <c r="H39" s="1108"/>
    </row>
    <row r="40" spans="1:12" ht="15.75" thickBot="1">
      <c r="A40" s="1928"/>
      <c r="B40" s="1087" t="s">
        <v>140</v>
      </c>
      <c r="C40" s="1947"/>
      <c r="D40" s="1949"/>
      <c r="E40" s="1913"/>
      <c r="F40" s="1939"/>
      <c r="G40" s="1108"/>
      <c r="H40" s="1108"/>
      <c r="K40" s="66"/>
      <c r="L40" s="66"/>
    </row>
    <row r="41" spans="1:12" ht="15">
      <c r="A41" s="1935">
        <v>3</v>
      </c>
      <c r="B41" s="1073" t="s">
        <v>128</v>
      </c>
      <c r="C41" s="1944">
        <v>352</v>
      </c>
      <c r="D41" s="1912">
        <v>367</v>
      </c>
      <c r="E41" s="1944">
        <v>341</v>
      </c>
      <c r="F41" s="1945">
        <v>1</v>
      </c>
      <c r="G41" s="1950"/>
      <c r="H41" s="1932"/>
      <c r="K41" s="66"/>
      <c r="L41" s="66"/>
    </row>
    <row r="42" spans="1:8" ht="15.75" thickBot="1">
      <c r="A42" s="1928"/>
      <c r="B42" s="1089" t="s">
        <v>414</v>
      </c>
      <c r="C42" s="1943"/>
      <c r="D42" s="1913"/>
      <c r="E42" s="1943"/>
      <c r="F42" s="1937"/>
      <c r="G42" s="1108" t="s">
        <v>376</v>
      </c>
      <c r="H42" s="1108"/>
    </row>
    <row r="43" spans="1:8" ht="15">
      <c r="A43" s="286"/>
      <c r="B43" s="1030"/>
      <c r="C43" s="1030"/>
      <c r="D43" s="1030"/>
      <c r="E43" s="1030"/>
      <c r="F43" s="1030"/>
      <c r="G43" s="1108"/>
      <c r="H43" s="1108"/>
    </row>
    <row r="44" spans="1:8" ht="15">
      <c r="A44" s="286"/>
      <c r="B44" s="1031" t="s">
        <v>410</v>
      </c>
      <c r="C44" s="1030"/>
      <c r="D44" s="1030"/>
      <c r="E44" s="1030"/>
      <c r="F44" s="1030"/>
      <c r="G44" s="1108"/>
      <c r="H44" s="1108"/>
    </row>
    <row r="45" spans="7:8" ht="15.75" thickBot="1">
      <c r="G45" s="1108"/>
      <c r="H45" s="1108"/>
    </row>
    <row r="46" spans="1:8" ht="15">
      <c r="A46" s="1905"/>
      <c r="B46" s="1095" t="s">
        <v>127</v>
      </c>
      <c r="C46" s="1905">
        <v>344</v>
      </c>
      <c r="D46" s="1905">
        <v>342</v>
      </c>
      <c r="E46" s="1905"/>
      <c r="F46" s="1907">
        <v>0</v>
      </c>
      <c r="G46" s="1108" t="s">
        <v>422</v>
      </c>
      <c r="H46" s="1108"/>
    </row>
    <row r="47" spans="1:8" ht="15.75" thickBot="1">
      <c r="A47" s="1906"/>
      <c r="B47" s="1092" t="s">
        <v>33</v>
      </c>
      <c r="C47" s="1906"/>
      <c r="D47" s="1906"/>
      <c r="E47" s="1906"/>
      <c r="F47" s="1908"/>
      <c r="G47" s="1108"/>
      <c r="H47" s="1108"/>
    </row>
    <row r="48" spans="1:8" ht="15">
      <c r="A48" s="1909"/>
      <c r="B48" s="1093" t="s">
        <v>16</v>
      </c>
      <c r="C48" s="1901">
        <v>410</v>
      </c>
      <c r="D48" s="1901">
        <v>359</v>
      </c>
      <c r="E48" s="1901"/>
      <c r="F48" s="1903">
        <v>2</v>
      </c>
      <c r="G48" s="1108" t="s">
        <v>421</v>
      </c>
      <c r="H48" s="1108"/>
    </row>
    <row r="49" spans="1:8" ht="15.75" thickBot="1">
      <c r="A49" s="1910"/>
      <c r="B49" s="1094" t="s">
        <v>140</v>
      </c>
      <c r="C49" s="1902"/>
      <c r="D49" s="1902"/>
      <c r="E49" s="1902"/>
      <c r="F49" s="1904"/>
      <c r="G49" s="1108"/>
      <c r="H49" s="1108"/>
    </row>
  </sheetData>
  <sheetProtection/>
  <mergeCells count="54">
    <mergeCell ref="F41:F42"/>
    <mergeCell ref="C39:C40"/>
    <mergeCell ref="D39:D40"/>
    <mergeCell ref="M23:M24"/>
    <mergeCell ref="M25:M26"/>
    <mergeCell ref="M27:M28"/>
    <mergeCell ref="G41:H41"/>
    <mergeCell ref="M29:M30"/>
    <mergeCell ref="E41:E42"/>
    <mergeCell ref="A41:A42"/>
    <mergeCell ref="F34:F35"/>
    <mergeCell ref="F36:F37"/>
    <mergeCell ref="F39:F40"/>
    <mergeCell ref="C34:C35"/>
    <mergeCell ref="D34:D35"/>
    <mergeCell ref="E34:E35"/>
    <mergeCell ref="E39:E40"/>
    <mergeCell ref="C41:C42"/>
    <mergeCell ref="D41:D42"/>
    <mergeCell ref="M9:M10"/>
    <mergeCell ref="M31:M32"/>
    <mergeCell ref="M11:M12"/>
    <mergeCell ref="M13:M14"/>
    <mergeCell ref="M15:M16"/>
    <mergeCell ref="M17:M18"/>
    <mergeCell ref="M19:M20"/>
    <mergeCell ref="M21:M22"/>
    <mergeCell ref="A3:A4"/>
    <mergeCell ref="B3:B4"/>
    <mergeCell ref="C3:G3"/>
    <mergeCell ref="A34:A35"/>
    <mergeCell ref="A36:A37"/>
    <mergeCell ref="A39:A40"/>
    <mergeCell ref="G34:H34"/>
    <mergeCell ref="A2:M2"/>
    <mergeCell ref="C36:C37"/>
    <mergeCell ref="D36:D37"/>
    <mergeCell ref="E36:E37"/>
    <mergeCell ref="I3:I4"/>
    <mergeCell ref="K3:K4"/>
    <mergeCell ref="L3:L4"/>
    <mergeCell ref="M3:M4"/>
    <mergeCell ref="M5:M6"/>
    <mergeCell ref="M7:M8"/>
    <mergeCell ref="C48:C49"/>
    <mergeCell ref="D48:D49"/>
    <mergeCell ref="E48:E49"/>
    <mergeCell ref="F48:F49"/>
    <mergeCell ref="A46:A47"/>
    <mergeCell ref="C46:C47"/>
    <mergeCell ref="D46:D47"/>
    <mergeCell ref="E46:E47"/>
    <mergeCell ref="F46:F47"/>
    <mergeCell ref="A48:A49"/>
  </mergeCells>
  <conditionalFormatting sqref="C5:G14">
    <cfRule type="cellIs" priority="37" dxfId="11" operator="equal">
      <formula>200</formula>
    </cfRule>
    <cfRule type="cellIs" priority="38" dxfId="11" operator="greaterThan">
      <formula>200</formula>
    </cfRule>
  </conditionalFormatting>
  <conditionalFormatting sqref="G25:H25">
    <cfRule type="cellIs" priority="24" dxfId="5" operator="equal">
      <formula>200</formula>
    </cfRule>
  </conditionalFormatting>
  <conditionalFormatting sqref="G25:H25">
    <cfRule type="cellIs" priority="23" dxfId="5" operator="greaterThan">
      <formula>200</formula>
    </cfRule>
  </conditionalFormatting>
  <conditionalFormatting sqref="H19">
    <cfRule type="cellIs" priority="22" dxfId="5" operator="equal">
      <formula>200</formula>
    </cfRule>
  </conditionalFormatting>
  <conditionalFormatting sqref="H19">
    <cfRule type="cellIs" priority="21" dxfId="5" operator="greaterThan">
      <formula>200</formula>
    </cfRule>
  </conditionalFormatting>
  <conditionalFormatting sqref="G26:H26">
    <cfRule type="cellIs" priority="20" dxfId="5" operator="equal">
      <formula>200</formula>
    </cfRule>
  </conditionalFormatting>
  <conditionalFormatting sqref="G26:H26">
    <cfRule type="cellIs" priority="19" dxfId="5" operator="greaterThan">
      <formula>200</formula>
    </cfRule>
  </conditionalFormatting>
  <conditionalFormatting sqref="G16:H16">
    <cfRule type="cellIs" priority="18" dxfId="5" operator="equal">
      <formula>200</formula>
    </cfRule>
  </conditionalFormatting>
  <conditionalFormatting sqref="G16:H16">
    <cfRule type="cellIs" priority="17" dxfId="5" operator="greaterThan">
      <formula>200</formula>
    </cfRule>
  </conditionalFormatting>
  <conditionalFormatting sqref="F23:H23">
    <cfRule type="cellIs" priority="16" dxfId="5" operator="equal">
      <formula>200</formula>
    </cfRule>
  </conditionalFormatting>
  <conditionalFormatting sqref="F23:H23">
    <cfRule type="cellIs" priority="15" dxfId="5" operator="greaterThan">
      <formula>200</formula>
    </cfRule>
  </conditionalFormatting>
  <conditionalFormatting sqref="F18:H18">
    <cfRule type="cellIs" priority="14" dxfId="5" operator="equal">
      <formula>200</formula>
    </cfRule>
  </conditionalFormatting>
  <conditionalFormatting sqref="F18:H18">
    <cfRule type="cellIs" priority="13" dxfId="5" operator="greaterThan">
      <formula>200</formula>
    </cfRule>
  </conditionalFormatting>
  <conditionalFormatting sqref="H21">
    <cfRule type="cellIs" priority="12" dxfId="5" operator="equal">
      <formula>200</formula>
    </cfRule>
  </conditionalFormatting>
  <conditionalFormatting sqref="H21">
    <cfRule type="cellIs" priority="11" dxfId="5" operator="greaterThan">
      <formula>200</formula>
    </cfRule>
  </conditionalFormatting>
  <conditionalFormatting sqref="F22:H22">
    <cfRule type="cellIs" priority="10" dxfId="5" operator="equal">
      <formula>200</formula>
    </cfRule>
  </conditionalFormatting>
  <conditionalFormatting sqref="F22:H22">
    <cfRule type="cellIs" priority="9" dxfId="5" operator="greaterThan">
      <formula>200</formula>
    </cfRule>
  </conditionalFormatting>
  <conditionalFormatting sqref="F15:H15">
    <cfRule type="cellIs" priority="8" dxfId="5" operator="equal">
      <formula>200</formula>
    </cfRule>
  </conditionalFormatting>
  <conditionalFormatting sqref="F15:H15">
    <cfRule type="cellIs" priority="7" dxfId="5" operator="greaterThan">
      <formula>200</formula>
    </cfRule>
  </conditionalFormatting>
  <conditionalFormatting sqref="F24:H24">
    <cfRule type="cellIs" priority="6" dxfId="5" operator="equal">
      <formula>200</formula>
    </cfRule>
  </conditionalFormatting>
  <conditionalFormatting sqref="F24:H24">
    <cfRule type="cellIs" priority="5" dxfId="5" operator="greaterThan">
      <formula>200</formula>
    </cfRule>
  </conditionalFormatting>
  <conditionalFormatting sqref="F20:H20">
    <cfRule type="cellIs" priority="4" dxfId="5" operator="equal">
      <formula>200</formula>
    </cfRule>
  </conditionalFormatting>
  <conditionalFormatting sqref="F20:H20">
    <cfRule type="cellIs" priority="3" dxfId="5" operator="greaterThan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0" zoomScaleNormal="70" zoomScalePageLayoutView="0" workbookViewId="0" topLeftCell="A19">
      <selection activeCell="B51" sqref="B51:B57"/>
    </sheetView>
  </sheetViews>
  <sheetFormatPr defaultColWidth="8.28125" defaultRowHeight="15" outlineLevelRow="1" outlineLevelCol="1"/>
  <cols>
    <col min="1" max="1" width="6.00390625" style="286" bestFit="1" customWidth="1"/>
    <col min="2" max="2" width="24.421875" style="287" bestFit="1" customWidth="1"/>
    <col min="3" max="3" width="7.28125" style="287" customWidth="1"/>
    <col min="4" max="4" width="8.57421875" style="287" customWidth="1"/>
    <col min="5" max="5" width="7.28125" style="287" customWidth="1"/>
    <col min="6" max="6" width="7.28125" style="287" customWidth="1" outlineLevel="1"/>
    <col min="7" max="7" width="7.57421875" style="287" customWidth="1"/>
    <col min="8" max="9" width="11.140625" style="287" bestFit="1" customWidth="1"/>
    <col min="10" max="10" width="9.7109375" style="287" bestFit="1" customWidth="1"/>
    <col min="11" max="11" width="11.00390625" style="287" bestFit="1" customWidth="1"/>
    <col min="12" max="12" width="8.28125" style="287" customWidth="1"/>
    <col min="13" max="13" width="13.421875" style="287" bestFit="1" customWidth="1"/>
    <col min="14" max="16384" width="8.28125" style="287" customWidth="1"/>
  </cols>
  <sheetData>
    <row r="1" ht="14.25" customHeight="1"/>
    <row r="2" spans="1:11" ht="37.5" customHeight="1" thickBot="1">
      <c r="A2" s="2159" t="s">
        <v>475</v>
      </c>
      <c r="B2" s="2159"/>
      <c r="C2" s="2159"/>
      <c r="D2" s="2159"/>
      <c r="E2" s="2159"/>
      <c r="F2" s="2159"/>
      <c r="G2" s="2159"/>
      <c r="H2" s="2159"/>
      <c r="I2" s="2159"/>
      <c r="J2" s="2159"/>
      <c r="K2" s="57"/>
    </row>
    <row r="3" spans="1:11" ht="14.25" customHeight="1">
      <c r="A3" s="1923" t="s">
        <v>8</v>
      </c>
      <c r="B3" s="1925" t="s">
        <v>18</v>
      </c>
      <c r="C3" s="2128" t="s">
        <v>9</v>
      </c>
      <c r="D3" s="2128"/>
      <c r="E3" s="2128"/>
      <c r="F3" s="2128"/>
      <c r="G3" s="1914" t="s">
        <v>19</v>
      </c>
      <c r="H3" s="76" t="s">
        <v>20</v>
      </c>
      <c r="I3" s="1916" t="s">
        <v>22</v>
      </c>
      <c r="J3" s="1916" t="s">
        <v>23</v>
      </c>
      <c r="K3" s="1918" t="s">
        <v>5</v>
      </c>
    </row>
    <row r="4" spans="1:11" ht="14.25" customHeight="1" thickBot="1">
      <c r="A4" s="1924"/>
      <c r="B4" s="1926"/>
      <c r="C4" s="69">
        <v>1</v>
      </c>
      <c r="D4" s="69">
        <v>2</v>
      </c>
      <c r="E4" s="69">
        <v>3</v>
      </c>
      <c r="F4" s="69">
        <v>4</v>
      </c>
      <c r="G4" s="1915"/>
      <c r="H4" s="70" t="s">
        <v>21</v>
      </c>
      <c r="I4" s="1917"/>
      <c r="J4" s="1917"/>
      <c r="K4" s="1919"/>
    </row>
    <row r="5" spans="1:12" ht="14.25" customHeight="1">
      <c r="A5" s="74">
        <v>1</v>
      </c>
      <c r="B5" s="1371" t="s">
        <v>331</v>
      </c>
      <c r="C5" s="863">
        <v>161</v>
      </c>
      <c r="D5" s="1372">
        <v>148</v>
      </c>
      <c r="E5" s="104">
        <v>217</v>
      </c>
      <c r="F5" s="1432">
        <v>127</v>
      </c>
      <c r="G5" s="1436">
        <f aca="true" t="shared" si="0" ref="G5:G46">SUM(C5:F5)</f>
        <v>653</v>
      </c>
      <c r="H5" s="858">
        <f>SUM(C5:F7)</f>
        <v>2165</v>
      </c>
      <c r="I5" s="1778">
        <f>_xlfn.IFERROR(AVERAGE(C5:F7),0)</f>
        <v>180.41666666666666</v>
      </c>
      <c r="J5" s="1501">
        <f aca="true" t="shared" si="1" ref="J5:J29">_xlfn.IFERROR(AVERAGE(C5:F5),0)</f>
        <v>163.25</v>
      </c>
      <c r="K5" s="2160">
        <f>H5-$H$14</f>
        <v>-202</v>
      </c>
      <c r="L5" s="287">
        <v>5</v>
      </c>
    </row>
    <row r="6" spans="1:11" ht="14.25" customHeight="1">
      <c r="A6" s="1305"/>
      <c r="B6" s="1397" t="s">
        <v>316</v>
      </c>
      <c r="C6" s="1398">
        <v>193</v>
      </c>
      <c r="D6" s="1399">
        <v>168</v>
      </c>
      <c r="E6" s="1400">
        <v>106</v>
      </c>
      <c r="F6" s="1433">
        <v>190</v>
      </c>
      <c r="G6" s="1437">
        <f t="shared" si="0"/>
        <v>657</v>
      </c>
      <c r="H6" s="1401"/>
      <c r="I6" s="1779"/>
      <c r="J6" s="1506">
        <f t="shared" si="1"/>
        <v>164.25</v>
      </c>
      <c r="K6" s="2161"/>
    </row>
    <row r="7" spans="1:11" ht="14.25" customHeight="1" thickBot="1">
      <c r="A7" s="95"/>
      <c r="B7" s="1375" t="s">
        <v>27</v>
      </c>
      <c r="C7" s="1376">
        <v>193</v>
      </c>
      <c r="D7" s="1377">
        <v>268</v>
      </c>
      <c r="E7" s="158">
        <v>193</v>
      </c>
      <c r="F7" s="1434">
        <v>201</v>
      </c>
      <c r="G7" s="1438">
        <f t="shared" si="0"/>
        <v>855</v>
      </c>
      <c r="H7" s="1435">
        <f>SUM(C5:F7)</f>
        <v>2165</v>
      </c>
      <c r="I7" s="1780"/>
      <c r="J7" s="1508">
        <f t="shared" si="1"/>
        <v>213.75</v>
      </c>
      <c r="K7" s="2162"/>
    </row>
    <row r="8" spans="1:18" ht="14.25" customHeight="1">
      <c r="A8" s="74">
        <v>2</v>
      </c>
      <c r="B8" s="1407" t="s">
        <v>436</v>
      </c>
      <c r="C8" s="863">
        <v>176</v>
      </c>
      <c r="D8" s="104">
        <v>136</v>
      </c>
      <c r="E8" s="1372">
        <v>136</v>
      </c>
      <c r="F8" s="1374">
        <v>159</v>
      </c>
      <c r="G8" s="851">
        <f t="shared" si="0"/>
        <v>607</v>
      </c>
      <c r="H8" s="72">
        <f>SUM(C8:F10)</f>
        <v>1955</v>
      </c>
      <c r="I8" s="1781">
        <f>_xlfn.IFERROR(AVERAGE(C8:F10),0)</f>
        <v>162.91666666666666</v>
      </c>
      <c r="J8" s="1501">
        <f t="shared" si="1"/>
        <v>151.75</v>
      </c>
      <c r="K8" s="2160">
        <f>H8-$H$14</f>
        <v>-412</v>
      </c>
      <c r="L8" s="287">
        <v>8</v>
      </c>
      <c r="N8" s="287" t="s">
        <v>53</v>
      </c>
      <c r="P8" s="1187"/>
      <c r="Q8" s="1187"/>
      <c r="R8" s="1187"/>
    </row>
    <row r="9" spans="1:18" ht="14.25" customHeight="1">
      <c r="A9" s="1305"/>
      <c r="B9" s="1408" t="s">
        <v>303</v>
      </c>
      <c r="C9" s="1398">
        <v>209</v>
      </c>
      <c r="D9" s="1400">
        <v>166</v>
      </c>
      <c r="E9" s="1399">
        <v>153</v>
      </c>
      <c r="F9" s="1423">
        <v>137</v>
      </c>
      <c r="G9" s="851">
        <f t="shared" si="0"/>
        <v>665</v>
      </c>
      <c r="H9" s="1300"/>
      <c r="I9" s="1779"/>
      <c r="J9" s="1506">
        <f t="shared" si="1"/>
        <v>166.25</v>
      </c>
      <c r="K9" s="2161"/>
      <c r="P9" s="1187"/>
      <c r="Q9" s="1187"/>
      <c r="R9" s="1187"/>
    </row>
    <row r="10" spans="1:18" ht="14.25" customHeight="1" thickBot="1">
      <c r="A10" s="95"/>
      <c r="B10" s="1409" t="s">
        <v>11</v>
      </c>
      <c r="C10" s="1040">
        <v>161</v>
      </c>
      <c r="D10" s="158">
        <v>195</v>
      </c>
      <c r="E10" s="158">
        <v>162</v>
      </c>
      <c r="F10" s="1379">
        <v>165</v>
      </c>
      <c r="G10" s="851">
        <f t="shared" si="0"/>
        <v>683</v>
      </c>
      <c r="H10" s="1381">
        <f>SUM(C8:F10)</f>
        <v>1955</v>
      </c>
      <c r="I10" s="1782"/>
      <c r="J10" s="1508">
        <f t="shared" si="1"/>
        <v>170.75</v>
      </c>
      <c r="K10" s="2163"/>
      <c r="M10" s="1382"/>
      <c r="P10" s="1187"/>
      <c r="Q10" s="1187"/>
      <c r="R10" s="1187"/>
    </row>
    <row r="11" spans="1:18" ht="14.25" customHeight="1" thickBot="1">
      <c r="A11" s="1471">
        <v>3</v>
      </c>
      <c r="B11" s="1651" t="s">
        <v>304</v>
      </c>
      <c r="C11" s="1630">
        <v>178</v>
      </c>
      <c r="D11" s="1652">
        <v>197</v>
      </c>
      <c r="E11" s="1652">
        <v>227</v>
      </c>
      <c r="F11" s="1653">
        <v>201</v>
      </c>
      <c r="G11" s="1631">
        <f t="shared" si="0"/>
        <v>803</v>
      </c>
      <c r="H11" s="1632">
        <f>SUM(C11:F13)</f>
        <v>2200</v>
      </c>
      <c r="I11" s="1783">
        <f>_xlfn.IFERROR(AVERAGE(C11:F13),0)</f>
        <v>183.33333333333334</v>
      </c>
      <c r="J11" s="1583">
        <f t="shared" si="1"/>
        <v>200.75</v>
      </c>
      <c r="K11" s="2164">
        <f>H11-$H$14</f>
        <v>-167</v>
      </c>
      <c r="L11" s="287">
        <v>4</v>
      </c>
      <c r="P11" s="1187"/>
      <c r="Q11" s="1187"/>
      <c r="R11" s="1187"/>
    </row>
    <row r="12" spans="1:18" ht="14.25" customHeight="1" thickBot="1">
      <c r="A12" s="1584"/>
      <c r="B12" s="1623" t="s">
        <v>319</v>
      </c>
      <c r="C12" s="1635">
        <v>187</v>
      </c>
      <c r="D12" s="1654">
        <v>192</v>
      </c>
      <c r="E12" s="1654">
        <v>181</v>
      </c>
      <c r="F12" s="1655">
        <v>169</v>
      </c>
      <c r="G12" s="1631">
        <f t="shared" si="0"/>
        <v>729</v>
      </c>
      <c r="H12" s="1624"/>
      <c r="I12" s="1784"/>
      <c r="J12" s="1786">
        <f t="shared" si="1"/>
        <v>182.25</v>
      </c>
      <c r="K12" s="2165"/>
      <c r="P12" s="1187"/>
      <c r="Q12" s="1187"/>
      <c r="R12" s="1187"/>
    </row>
    <row r="13" spans="1:18" ht="14.25" customHeight="1" thickBot="1">
      <c r="A13" s="1475"/>
      <c r="B13" s="1656" t="s">
        <v>296</v>
      </c>
      <c r="C13" s="1640">
        <v>160</v>
      </c>
      <c r="D13" s="1657">
        <v>178</v>
      </c>
      <c r="E13" s="1657">
        <v>146</v>
      </c>
      <c r="F13" s="1658">
        <v>184</v>
      </c>
      <c r="G13" s="1631">
        <f t="shared" si="0"/>
        <v>668</v>
      </c>
      <c r="H13" s="1641">
        <f>SUM(C11:F13)</f>
        <v>2200</v>
      </c>
      <c r="I13" s="1785"/>
      <c r="J13" s="1787">
        <f t="shared" si="1"/>
        <v>167</v>
      </c>
      <c r="K13" s="2166"/>
      <c r="L13" s="1187"/>
      <c r="M13" s="1187"/>
      <c r="P13" s="1187"/>
      <c r="Q13" s="1187"/>
      <c r="R13" s="1187"/>
    </row>
    <row r="14" spans="1:18" ht="14.25" customHeight="1" thickBot="1">
      <c r="A14" s="1471">
        <v>4</v>
      </c>
      <c r="B14" s="1642" t="s">
        <v>69</v>
      </c>
      <c r="C14" s="1578">
        <v>212</v>
      </c>
      <c r="D14" s="1579">
        <v>211</v>
      </c>
      <c r="E14" s="1579">
        <v>212</v>
      </c>
      <c r="F14" s="1581">
        <v>206</v>
      </c>
      <c r="G14" s="1631">
        <f t="shared" si="0"/>
        <v>841</v>
      </c>
      <c r="H14" s="1632">
        <f>SUM(C14:F16)</f>
        <v>2367</v>
      </c>
      <c r="I14" s="1783">
        <f>_xlfn.IFERROR(AVERAGE(C14:F16),0)</f>
        <v>197.25</v>
      </c>
      <c r="J14" s="1583">
        <f t="shared" si="1"/>
        <v>210.25</v>
      </c>
      <c r="K14" s="2164">
        <f>H14-$H$14</f>
        <v>0</v>
      </c>
      <c r="L14" s="1187"/>
      <c r="M14" s="1187"/>
      <c r="P14" s="1187"/>
      <c r="Q14" s="1187"/>
      <c r="R14" s="1187"/>
    </row>
    <row r="15" spans="1:18" ht="14.25" customHeight="1" thickBot="1">
      <c r="A15" s="1584"/>
      <c r="B15" s="1643" t="s">
        <v>324</v>
      </c>
      <c r="C15" s="1586">
        <v>175</v>
      </c>
      <c r="D15" s="1587">
        <v>225</v>
      </c>
      <c r="E15" s="1587">
        <v>213</v>
      </c>
      <c r="F15" s="1589">
        <v>199</v>
      </c>
      <c r="G15" s="1631">
        <f t="shared" si="0"/>
        <v>812</v>
      </c>
      <c r="H15" s="1624"/>
      <c r="I15" s="1784"/>
      <c r="J15" s="1786">
        <f t="shared" si="1"/>
        <v>203</v>
      </c>
      <c r="K15" s="2165"/>
      <c r="L15" s="1187">
        <v>2</v>
      </c>
      <c r="M15" s="1187"/>
      <c r="P15" s="1187"/>
      <c r="Q15" s="1187"/>
      <c r="R15" s="1187"/>
    </row>
    <row r="16" spans="1:18" ht="14.25" customHeight="1" thickBot="1">
      <c r="A16" s="1644"/>
      <c r="B16" s="1645" t="s">
        <v>328</v>
      </c>
      <c r="C16" s="1646">
        <v>183</v>
      </c>
      <c r="D16" s="1647">
        <v>143</v>
      </c>
      <c r="E16" s="1648">
        <v>210</v>
      </c>
      <c r="F16" s="1649">
        <v>178</v>
      </c>
      <c r="G16" s="1631">
        <f t="shared" si="0"/>
        <v>714</v>
      </c>
      <c r="H16" s="1650">
        <f>SUM(C14:F16)</f>
        <v>2367</v>
      </c>
      <c r="I16" s="1788"/>
      <c r="J16" s="1787">
        <f t="shared" si="1"/>
        <v>178.5</v>
      </c>
      <c r="K16" s="2167"/>
      <c r="L16" s="1187"/>
      <c r="M16" s="1187"/>
      <c r="P16" s="1187"/>
      <c r="Q16" s="1187"/>
      <c r="R16" s="1187"/>
    </row>
    <row r="17" spans="1:18" s="1382" customFormat="1" ht="14.25" customHeight="1">
      <c r="A17" s="1384">
        <v>5</v>
      </c>
      <c r="B17" s="1414" t="s">
        <v>307</v>
      </c>
      <c r="C17" s="1385">
        <v>211</v>
      </c>
      <c r="D17" s="71">
        <v>215</v>
      </c>
      <c r="E17" s="71">
        <v>152</v>
      </c>
      <c r="F17" s="1065">
        <v>175</v>
      </c>
      <c r="G17" s="851">
        <f t="shared" si="0"/>
        <v>753</v>
      </c>
      <c r="H17" s="72">
        <f>SUM(C17:F19)</f>
        <v>2095</v>
      </c>
      <c r="I17" s="1781">
        <f>_xlfn.IFERROR(AVERAGE(C17:F19),0)</f>
        <v>174.58333333333334</v>
      </c>
      <c r="J17" s="1501">
        <f t="shared" si="1"/>
        <v>188.25</v>
      </c>
      <c r="K17" s="2168">
        <f>H17-$H$14</f>
        <v>-272</v>
      </c>
      <c r="L17" s="1386"/>
      <c r="M17" s="1187"/>
      <c r="P17" s="1386"/>
      <c r="Q17" s="1386"/>
      <c r="R17" s="1386"/>
    </row>
    <row r="18" spans="1:18" s="1382" customFormat="1" ht="14.25" customHeight="1">
      <c r="A18" s="387"/>
      <c r="B18" s="390" t="s">
        <v>313</v>
      </c>
      <c r="C18" s="1439">
        <v>168</v>
      </c>
      <c r="D18" s="1402">
        <v>214</v>
      </c>
      <c r="E18" s="1402">
        <v>158</v>
      </c>
      <c r="F18" s="1424">
        <v>185</v>
      </c>
      <c r="G18" s="851">
        <f t="shared" si="0"/>
        <v>725</v>
      </c>
      <c r="H18" s="1300"/>
      <c r="I18" s="1779"/>
      <c r="J18" s="1506">
        <f t="shared" si="1"/>
        <v>181.25</v>
      </c>
      <c r="K18" s="2161"/>
      <c r="L18" s="1386">
        <v>6</v>
      </c>
      <c r="M18" s="1187"/>
      <c r="P18" s="1386"/>
      <c r="Q18" s="1386"/>
      <c r="R18" s="1386"/>
    </row>
    <row r="19" spans="1:18" ht="14.25" customHeight="1" thickBot="1">
      <c r="A19" s="79"/>
      <c r="B19" s="1387" t="s">
        <v>311</v>
      </c>
      <c r="C19" s="1328">
        <v>159</v>
      </c>
      <c r="D19" s="80">
        <v>165</v>
      </c>
      <c r="E19" s="80">
        <v>124</v>
      </c>
      <c r="F19" s="861">
        <v>169</v>
      </c>
      <c r="G19" s="851">
        <f t="shared" si="0"/>
        <v>617</v>
      </c>
      <c r="H19" s="1380">
        <f>SUM(C17:F19)</f>
        <v>2095</v>
      </c>
      <c r="I19" s="1789"/>
      <c r="J19" s="1508">
        <f t="shared" si="1"/>
        <v>154.25</v>
      </c>
      <c r="K19" s="2162"/>
      <c r="L19" s="1187"/>
      <c r="M19" s="1187"/>
      <c r="P19" s="1187"/>
      <c r="Q19" s="1187"/>
      <c r="R19" s="1187"/>
    </row>
    <row r="20" spans="1:11" ht="14.25" customHeight="1">
      <c r="A20" s="96">
        <v>6</v>
      </c>
      <c r="B20" s="1617" t="s">
        <v>322</v>
      </c>
      <c r="C20" s="1618">
        <v>179</v>
      </c>
      <c r="D20" s="1619">
        <v>156</v>
      </c>
      <c r="E20" s="1619">
        <v>216</v>
      </c>
      <c r="F20" s="1620">
        <v>198</v>
      </c>
      <c r="G20" s="1621">
        <f t="shared" si="0"/>
        <v>749</v>
      </c>
      <c r="H20" s="1622">
        <f>SUM(C20:F22)</f>
        <v>2438</v>
      </c>
      <c r="I20" s="1790">
        <f>_xlfn.IFERROR(AVERAGE(C20:F22),0)</f>
        <v>203.16666666666666</v>
      </c>
      <c r="J20" s="1583">
        <f t="shared" si="1"/>
        <v>187.25</v>
      </c>
      <c r="K20" s="2164">
        <f>H20-$H$14</f>
        <v>71</v>
      </c>
    </row>
    <row r="21" spans="1:12" ht="14.25" customHeight="1">
      <c r="A21" s="1305"/>
      <c r="B21" s="1623" t="s">
        <v>323</v>
      </c>
      <c r="C21" s="1618">
        <v>193</v>
      </c>
      <c r="D21" s="1619">
        <v>247</v>
      </c>
      <c r="E21" s="1619">
        <v>203</v>
      </c>
      <c r="F21" s="1620">
        <v>204</v>
      </c>
      <c r="G21" s="1621">
        <f t="shared" si="0"/>
        <v>847</v>
      </c>
      <c r="H21" s="1624"/>
      <c r="I21" s="1784"/>
      <c r="J21" s="1786">
        <f t="shared" si="1"/>
        <v>211.75</v>
      </c>
      <c r="K21" s="2165"/>
      <c r="L21" s="287">
        <v>1</v>
      </c>
    </row>
    <row r="22" spans="1:11" ht="14.25" customHeight="1" thickBot="1">
      <c r="A22" s="95"/>
      <c r="B22" s="1625" t="s">
        <v>327</v>
      </c>
      <c r="C22" s="1626">
        <v>224</v>
      </c>
      <c r="D22" s="1356">
        <v>259</v>
      </c>
      <c r="E22" s="1356">
        <v>191</v>
      </c>
      <c r="F22" s="1620">
        <v>168</v>
      </c>
      <c r="G22" s="1621">
        <f t="shared" si="0"/>
        <v>842</v>
      </c>
      <c r="H22" s="1627">
        <f>SUM(C20:F22)</f>
        <v>2438</v>
      </c>
      <c r="I22" s="1791"/>
      <c r="J22" s="1787">
        <f t="shared" si="1"/>
        <v>210.5</v>
      </c>
      <c r="K22" s="2166"/>
    </row>
    <row r="23" spans="1:11" ht="14.25" customHeight="1" thickBot="1">
      <c r="A23" s="74">
        <v>7</v>
      </c>
      <c r="B23" s="1415" t="s">
        <v>476</v>
      </c>
      <c r="C23" s="1427">
        <v>179</v>
      </c>
      <c r="D23" s="1388">
        <v>154</v>
      </c>
      <c r="E23" s="76">
        <v>215</v>
      </c>
      <c r="F23" s="860">
        <v>134</v>
      </c>
      <c r="G23" s="858">
        <f t="shared" si="0"/>
        <v>682</v>
      </c>
      <c r="H23" s="77">
        <f>SUM(C23:F25)</f>
        <v>2066</v>
      </c>
      <c r="I23" s="1778">
        <f>_xlfn.IFERROR(AVERAGE(C23:F25),0)</f>
        <v>172.16666666666666</v>
      </c>
      <c r="J23" s="1501">
        <f t="shared" si="1"/>
        <v>170.5</v>
      </c>
      <c r="K23" s="2160">
        <f>H23-$H$14</f>
        <v>-301</v>
      </c>
    </row>
    <row r="24" spans="1:11" ht="14.25" customHeight="1" thickBot="1">
      <c r="A24" s="1305"/>
      <c r="B24" s="1416" t="s">
        <v>465</v>
      </c>
      <c r="C24" s="1428">
        <v>168</v>
      </c>
      <c r="D24" s="1405">
        <v>159</v>
      </c>
      <c r="E24" s="1402">
        <v>158</v>
      </c>
      <c r="F24" s="1424">
        <v>172</v>
      </c>
      <c r="G24" s="858">
        <f t="shared" si="0"/>
        <v>657</v>
      </c>
      <c r="H24" s="1300"/>
      <c r="I24" s="1779"/>
      <c r="J24" s="1506">
        <f t="shared" si="1"/>
        <v>164.25</v>
      </c>
      <c r="K24" s="2161"/>
    </row>
    <row r="25" spans="1:12" ht="14.25" customHeight="1" thickBot="1">
      <c r="A25" s="79"/>
      <c r="B25" s="1412" t="s">
        <v>302</v>
      </c>
      <c r="C25" s="1328">
        <v>146</v>
      </c>
      <c r="D25" s="1389">
        <v>212</v>
      </c>
      <c r="E25" s="1389">
        <v>162</v>
      </c>
      <c r="F25" s="1429">
        <v>207</v>
      </c>
      <c r="G25" s="858">
        <f t="shared" si="0"/>
        <v>727</v>
      </c>
      <c r="H25" s="1380">
        <f>SUM(C23:F25)</f>
        <v>2066</v>
      </c>
      <c r="I25" s="1789"/>
      <c r="J25" s="1508">
        <f t="shared" si="1"/>
        <v>181.75</v>
      </c>
      <c r="K25" s="2162"/>
      <c r="L25" s="287">
        <v>7</v>
      </c>
    </row>
    <row r="26" spans="1:11" ht="14.25" customHeight="1" thickBot="1">
      <c r="A26" s="1628">
        <v>8</v>
      </c>
      <c r="B26" s="1629" t="s">
        <v>306</v>
      </c>
      <c r="C26" s="1630">
        <v>220</v>
      </c>
      <c r="D26" s="1472">
        <v>202</v>
      </c>
      <c r="E26" s="1472">
        <v>182</v>
      </c>
      <c r="F26" s="1473">
        <v>173</v>
      </c>
      <c r="G26" s="1631">
        <f t="shared" si="0"/>
        <v>777</v>
      </c>
      <c r="H26" s="1632">
        <f>SUM(C26:F28)</f>
        <v>2289</v>
      </c>
      <c r="I26" s="1783">
        <f>_xlfn.IFERROR(AVERAGE(C26:F28),0)</f>
        <v>190.75</v>
      </c>
      <c r="J26" s="1583">
        <f t="shared" si="1"/>
        <v>194.25</v>
      </c>
      <c r="K26" s="2164">
        <f>H26-$H$14</f>
        <v>-78</v>
      </c>
    </row>
    <row r="27" spans="1:12" ht="14.25" customHeight="1" thickBot="1">
      <c r="A27" s="1633"/>
      <c r="B27" s="1634" t="s">
        <v>482</v>
      </c>
      <c r="C27" s="1635">
        <v>165</v>
      </c>
      <c r="D27" s="1636">
        <v>149</v>
      </c>
      <c r="E27" s="1636">
        <v>219</v>
      </c>
      <c r="F27" s="1637">
        <v>204</v>
      </c>
      <c r="G27" s="1631">
        <f t="shared" si="0"/>
        <v>737</v>
      </c>
      <c r="H27" s="1624"/>
      <c r="I27" s="1784"/>
      <c r="J27" s="1786">
        <f t="shared" si="1"/>
        <v>184.25</v>
      </c>
      <c r="K27" s="2165"/>
      <c r="L27" s="287">
        <v>3</v>
      </c>
    </row>
    <row r="28" spans="1:11" ht="14.25" customHeight="1" thickBot="1">
      <c r="A28" s="1638"/>
      <c r="B28" s="1639" t="s">
        <v>305</v>
      </c>
      <c r="C28" s="1640">
        <v>200</v>
      </c>
      <c r="D28" s="1476">
        <v>179</v>
      </c>
      <c r="E28" s="1476">
        <v>193</v>
      </c>
      <c r="F28" s="1477">
        <v>203</v>
      </c>
      <c r="G28" s="1631">
        <f t="shared" si="0"/>
        <v>775</v>
      </c>
      <c r="H28" s="1641">
        <f>SUM(C26:F28)</f>
        <v>2289</v>
      </c>
      <c r="I28" s="1785"/>
      <c r="J28" s="1787">
        <f t="shared" si="1"/>
        <v>193.75</v>
      </c>
      <c r="K28" s="2166"/>
    </row>
    <row r="29" spans="1:11" ht="15" hidden="1" outlineLevel="1">
      <c r="A29" s="856">
        <v>9</v>
      </c>
      <c r="B29" s="1417"/>
      <c r="C29" s="1430"/>
      <c r="D29" s="104"/>
      <c r="E29" s="104"/>
      <c r="F29" s="1374"/>
      <c r="G29" s="858">
        <f t="shared" si="0"/>
        <v>0</v>
      </c>
      <c r="H29" s="77">
        <f>SUM(C29:F31)</f>
        <v>0</v>
      </c>
      <c r="I29" s="78">
        <f>_xlfn.IFERROR(AVERAGE(C29:F31),0)</f>
        <v>0</v>
      </c>
      <c r="J29" s="73">
        <f t="shared" si="1"/>
        <v>0</v>
      </c>
      <c r="K29" s="2169">
        <f>H29-$H$14</f>
        <v>-2367</v>
      </c>
    </row>
    <row r="30" spans="1:11" ht="15.75" hidden="1" outlineLevel="1" thickBot="1">
      <c r="A30" s="1403"/>
      <c r="B30" s="1418"/>
      <c r="C30" s="1431"/>
      <c r="D30" s="1400"/>
      <c r="E30" s="1400"/>
      <c r="F30" s="1423"/>
      <c r="G30" s="858">
        <f t="shared" si="0"/>
        <v>0</v>
      </c>
      <c r="H30" s="1300"/>
      <c r="I30" s="1301"/>
      <c r="J30" s="1301"/>
      <c r="K30" s="2170"/>
    </row>
    <row r="31" spans="1:11" ht="15.75" hidden="1" outlineLevel="1" thickBot="1">
      <c r="A31" s="857"/>
      <c r="B31" s="1419"/>
      <c r="C31" s="1064"/>
      <c r="D31" s="1366"/>
      <c r="E31" s="107"/>
      <c r="F31" s="1390"/>
      <c r="G31" s="858">
        <f t="shared" si="0"/>
        <v>0</v>
      </c>
      <c r="H31" s="1380">
        <f>SUM(C29:F31)</f>
        <v>0</v>
      </c>
      <c r="I31" s="1383"/>
      <c r="J31" s="84">
        <f>_xlfn.IFERROR(AVERAGE(C31:F31),0)</f>
        <v>0</v>
      </c>
      <c r="K31" s="2171"/>
    </row>
    <row r="32" spans="1:11" ht="15.75" hidden="1" outlineLevel="1" thickBot="1">
      <c r="A32" s="856">
        <v>10</v>
      </c>
      <c r="B32" s="1420"/>
      <c r="C32" s="1430"/>
      <c r="D32" s="1372"/>
      <c r="E32" s="104"/>
      <c r="F32" s="1374"/>
      <c r="G32" s="858">
        <f t="shared" si="0"/>
        <v>0</v>
      </c>
      <c r="H32" s="77">
        <f>SUM(C32:F34)</f>
        <v>0</v>
      </c>
      <c r="I32" s="78">
        <f>_xlfn.IFERROR(AVERAGE(C32:F34),0)</f>
        <v>0</v>
      </c>
      <c r="J32" s="78">
        <f>_xlfn.IFERROR(AVERAGE(C32:F32),0)</f>
        <v>0</v>
      </c>
      <c r="K32" s="2169">
        <f>H32-$H$14</f>
        <v>-2367</v>
      </c>
    </row>
    <row r="33" spans="1:11" ht="15.75" hidden="1" outlineLevel="1" thickBot="1">
      <c r="A33" s="1403"/>
      <c r="B33" s="1292"/>
      <c r="C33" s="1431"/>
      <c r="D33" s="1399"/>
      <c r="E33" s="1400"/>
      <c r="F33" s="1423"/>
      <c r="G33" s="858">
        <f t="shared" si="0"/>
        <v>0</v>
      </c>
      <c r="H33" s="1300"/>
      <c r="I33" s="1301"/>
      <c r="J33" s="1301"/>
      <c r="K33" s="2170"/>
    </row>
    <row r="34" spans="1:11" ht="15.75" hidden="1" outlineLevel="1" thickBot="1">
      <c r="A34" s="857"/>
      <c r="B34" s="1421"/>
      <c r="C34" s="1064"/>
      <c r="D34" s="107"/>
      <c r="E34" s="107"/>
      <c r="F34" s="1390"/>
      <c r="G34" s="858">
        <f t="shared" si="0"/>
        <v>0</v>
      </c>
      <c r="H34" s="1380">
        <f>SUM(C32:F34)</f>
        <v>0</v>
      </c>
      <c r="I34" s="1383"/>
      <c r="J34" s="84">
        <f>_xlfn.IFERROR(AVERAGE(C34:F34),0)</f>
        <v>0</v>
      </c>
      <c r="K34" s="2171"/>
    </row>
    <row r="35" spans="1:11" ht="15.75" hidden="1" outlineLevel="1" thickBot="1">
      <c r="A35" s="74">
        <v>11</v>
      </c>
      <c r="B35" s="1407"/>
      <c r="C35" s="1325"/>
      <c r="D35" s="76"/>
      <c r="E35" s="76"/>
      <c r="F35" s="860"/>
      <c r="G35" s="858">
        <f t="shared" si="0"/>
        <v>0</v>
      </c>
      <c r="H35" s="77">
        <f>SUM(C35:F37)</f>
        <v>0</v>
      </c>
      <c r="I35" s="78">
        <f>_xlfn.IFERROR(AVERAGE(C35:F37),0)</f>
        <v>0</v>
      </c>
      <c r="J35" s="78">
        <f>_xlfn.IFERROR(AVERAGE(C35:F35),0)</f>
        <v>0</v>
      </c>
      <c r="K35" s="2169">
        <f>H35-$H$14</f>
        <v>-2367</v>
      </c>
    </row>
    <row r="36" spans="1:11" ht="15.75" hidden="1" outlineLevel="1" thickBot="1">
      <c r="A36" s="1305"/>
      <c r="B36" s="1408"/>
      <c r="C36" s="1404"/>
      <c r="D36" s="1402"/>
      <c r="E36" s="1402"/>
      <c r="F36" s="1424"/>
      <c r="G36" s="858">
        <f t="shared" si="0"/>
        <v>0</v>
      </c>
      <c r="H36" s="1300"/>
      <c r="I36" s="1301"/>
      <c r="J36" s="1301"/>
      <c r="K36" s="2170"/>
    </row>
    <row r="37" spans="1:11" ht="15.75" hidden="1" outlineLevel="1" thickBot="1">
      <c r="A37" s="79"/>
      <c r="B37" s="1387"/>
      <c r="C37" s="1328"/>
      <c r="D37" s="80"/>
      <c r="E37" s="80"/>
      <c r="F37" s="861"/>
      <c r="G37" s="858">
        <f t="shared" si="0"/>
        <v>0</v>
      </c>
      <c r="H37" s="1380">
        <f>SUM(C35:F37)</f>
        <v>0</v>
      </c>
      <c r="I37" s="1383"/>
      <c r="J37" s="84">
        <f>_xlfn.IFERROR(AVERAGE(C37:F37),0)</f>
        <v>0</v>
      </c>
      <c r="K37" s="2171"/>
    </row>
    <row r="38" spans="1:11" ht="15.75" hidden="1" thickBot="1">
      <c r="A38" s="1391">
        <v>12</v>
      </c>
      <c r="B38" s="1415"/>
      <c r="C38" s="1427"/>
      <c r="D38" s="1388"/>
      <c r="E38" s="76"/>
      <c r="F38" s="860"/>
      <c r="G38" s="858">
        <f t="shared" si="0"/>
        <v>0</v>
      </c>
      <c r="H38" s="77">
        <f>SUM(C38:F40)</f>
        <v>0</v>
      </c>
      <c r="I38" s="78">
        <f>_xlfn.IFERROR(AVERAGE(C38:F40),0)</f>
        <v>0</v>
      </c>
      <c r="J38" s="78">
        <f>_xlfn.IFERROR(AVERAGE(C38:F38),0)</f>
        <v>0</v>
      </c>
      <c r="K38" s="2169">
        <f>H38-$H$14</f>
        <v>-2367</v>
      </c>
    </row>
    <row r="39" spans="1:11" ht="15.75" hidden="1" thickBot="1">
      <c r="A39" s="1406"/>
      <c r="B39" s="1416"/>
      <c r="C39" s="1428"/>
      <c r="D39" s="1405"/>
      <c r="E39" s="1402"/>
      <c r="F39" s="1424"/>
      <c r="G39" s="858">
        <f t="shared" si="0"/>
        <v>0</v>
      </c>
      <c r="H39" s="1300"/>
      <c r="I39" s="1301"/>
      <c r="J39" s="1301"/>
      <c r="K39" s="2170"/>
    </row>
    <row r="40" spans="1:11" ht="15.75" hidden="1" thickBot="1">
      <c r="A40" s="1392"/>
      <c r="B40" s="1412"/>
      <c r="C40" s="1328"/>
      <c r="D40" s="1389"/>
      <c r="E40" s="1389"/>
      <c r="F40" s="1429"/>
      <c r="G40" s="858">
        <f t="shared" si="0"/>
        <v>0</v>
      </c>
      <c r="H40" s="1380">
        <f>SUM(C38:F40)</f>
        <v>0</v>
      </c>
      <c r="I40" s="1383"/>
      <c r="J40" s="84">
        <f>_xlfn.IFERROR(AVERAGE(C40:F40),0)</f>
        <v>0</v>
      </c>
      <c r="K40" s="2171"/>
    </row>
    <row r="41" spans="1:11" ht="15.75" hidden="1" thickBot="1">
      <c r="A41" s="1391">
        <v>13</v>
      </c>
      <c r="B41" s="1410"/>
      <c r="C41" s="863"/>
      <c r="D41" s="104"/>
      <c r="E41" s="104"/>
      <c r="F41" s="1374"/>
      <c r="G41" s="858">
        <f t="shared" si="0"/>
        <v>0</v>
      </c>
      <c r="H41" s="77">
        <f>SUM(C41:F43)</f>
        <v>0</v>
      </c>
      <c r="I41" s="78">
        <f>_xlfn.IFERROR(AVERAGE(C41:F43),0)</f>
        <v>0</v>
      </c>
      <c r="J41" s="78">
        <f>_xlfn.IFERROR(AVERAGE(C41:F41),0)</f>
        <v>0</v>
      </c>
      <c r="K41" s="2169">
        <f>H41-$H$14</f>
        <v>-2367</v>
      </c>
    </row>
    <row r="42" spans="1:11" ht="15.75" hidden="1" thickBot="1">
      <c r="A42" s="1406"/>
      <c r="B42" s="1411"/>
      <c r="C42" s="1398"/>
      <c r="D42" s="1400"/>
      <c r="E42" s="1400"/>
      <c r="F42" s="1423"/>
      <c r="G42" s="858">
        <f t="shared" si="0"/>
        <v>0</v>
      </c>
      <c r="H42" s="1300"/>
      <c r="I42" s="1301"/>
      <c r="J42" s="1301"/>
      <c r="K42" s="2170"/>
    </row>
    <row r="43" spans="1:11" ht="15.75" hidden="1" thickBot="1">
      <c r="A43" s="1392"/>
      <c r="B43" s="1422"/>
      <c r="C43" s="1064"/>
      <c r="D43" s="107"/>
      <c r="E43" s="107"/>
      <c r="F43" s="1390"/>
      <c r="G43" s="858">
        <f t="shared" si="0"/>
        <v>0</v>
      </c>
      <c r="H43" s="1380">
        <f>SUM(C41:F43)</f>
        <v>0</v>
      </c>
      <c r="I43" s="1383"/>
      <c r="J43" s="84">
        <f>_xlfn.IFERROR(AVERAGE(C43:F43),0)</f>
        <v>0</v>
      </c>
      <c r="K43" s="2171"/>
    </row>
    <row r="44" spans="1:11" ht="15.75" hidden="1" thickBot="1">
      <c r="A44" s="1391">
        <v>14</v>
      </c>
      <c r="B44" s="1415"/>
      <c r="C44" s="1427"/>
      <c r="D44" s="1388"/>
      <c r="E44" s="76"/>
      <c r="F44" s="860"/>
      <c r="G44" s="858">
        <f t="shared" si="0"/>
        <v>0</v>
      </c>
      <c r="H44" s="77">
        <f>SUM(C44:F46)</f>
        <v>0</v>
      </c>
      <c r="I44" s="78">
        <f>_xlfn.IFERROR(AVERAGE(C44:F46),0)</f>
        <v>0</v>
      </c>
      <c r="J44" s="78">
        <f>_xlfn.IFERROR(AVERAGE(C44:F44),0)</f>
        <v>0</v>
      </c>
      <c r="K44" s="2169">
        <f>H44-$H$14</f>
        <v>-2367</v>
      </c>
    </row>
    <row r="45" spans="1:11" ht="15.75" hidden="1" thickBot="1">
      <c r="A45" s="1406"/>
      <c r="B45" s="1416"/>
      <c r="C45" s="1428"/>
      <c r="D45" s="1405"/>
      <c r="E45" s="1402"/>
      <c r="F45" s="1424"/>
      <c r="G45" s="858">
        <f t="shared" si="0"/>
        <v>0</v>
      </c>
      <c r="H45" s="1300"/>
      <c r="I45" s="1301"/>
      <c r="J45" s="1301"/>
      <c r="K45" s="2170"/>
    </row>
    <row r="46" spans="1:11" ht="15.75" hidden="1" thickBot="1">
      <c r="A46" s="1392"/>
      <c r="B46" s="1412"/>
      <c r="C46" s="1328"/>
      <c r="D46" s="1389"/>
      <c r="E46" s="1389"/>
      <c r="F46" s="1429"/>
      <c r="G46" s="858">
        <f t="shared" si="0"/>
        <v>0</v>
      </c>
      <c r="H46" s="1380">
        <f>SUM(C44:F46)</f>
        <v>0</v>
      </c>
      <c r="I46" s="1383"/>
      <c r="J46" s="84">
        <f>_xlfn.IFERROR(AVERAGE(C46:F46),0)</f>
        <v>0</v>
      </c>
      <c r="K46" s="2171"/>
    </row>
    <row r="47" ht="33" customHeight="1" thickBot="1">
      <c r="B47" s="1393" t="s">
        <v>55</v>
      </c>
    </row>
    <row r="48" spans="1:6" ht="20.25" customHeight="1">
      <c r="A48" s="2178">
        <v>1</v>
      </c>
      <c r="B48" s="1797" t="s">
        <v>322</v>
      </c>
      <c r="C48" s="2181">
        <v>173</v>
      </c>
      <c r="D48" s="2153">
        <v>222</v>
      </c>
      <c r="E48" s="2153"/>
      <c r="F48" s="2153">
        <v>2</v>
      </c>
    </row>
    <row r="49" spans="1:6" ht="22.5" customHeight="1">
      <c r="A49" s="2179"/>
      <c r="B49" s="1798" t="s">
        <v>323</v>
      </c>
      <c r="C49" s="2182"/>
      <c r="D49" s="2150"/>
      <c r="E49" s="2150"/>
      <c r="F49" s="2150"/>
    </row>
    <row r="50" spans="1:6" ht="20.25" customHeight="1" thickBot="1">
      <c r="A50" s="2180"/>
      <c r="B50" s="1799" t="s">
        <v>327</v>
      </c>
      <c r="C50" s="2183"/>
      <c r="D50" s="2154"/>
      <c r="E50" s="2154"/>
      <c r="F50" s="2154"/>
    </row>
    <row r="51" spans="1:6" ht="21" customHeight="1">
      <c r="A51" s="2172">
        <v>4</v>
      </c>
      <c r="B51" s="1800" t="s">
        <v>304</v>
      </c>
      <c r="C51" s="2175">
        <v>163</v>
      </c>
      <c r="D51" s="2155">
        <v>189</v>
      </c>
      <c r="E51" s="2185"/>
      <c r="F51" s="2155">
        <v>0</v>
      </c>
    </row>
    <row r="52" spans="1:6" ht="15.75" customHeight="1">
      <c r="A52" s="2173"/>
      <c r="B52" s="1801" t="s">
        <v>319</v>
      </c>
      <c r="C52" s="2176"/>
      <c r="D52" s="2146"/>
      <c r="E52" s="2186"/>
      <c r="F52" s="2146"/>
    </row>
    <row r="53" spans="1:6" ht="18" customHeight="1" thickBot="1">
      <c r="A53" s="2174"/>
      <c r="B53" s="1802" t="s">
        <v>296</v>
      </c>
      <c r="C53" s="2177"/>
      <c r="D53" s="2156"/>
      <c r="E53" s="2187"/>
      <c r="F53" s="2156"/>
    </row>
    <row r="54" spans="1:6" ht="15.75" thickBot="1">
      <c r="A54" s="1394"/>
      <c r="B54" s="1395"/>
      <c r="C54" s="1395"/>
      <c r="D54" s="1395"/>
      <c r="E54" s="1395"/>
      <c r="F54" s="1395"/>
    </row>
    <row r="55" spans="1:6" ht="15">
      <c r="A55" s="2172">
        <v>2</v>
      </c>
      <c r="B55" s="1803" t="s">
        <v>69</v>
      </c>
      <c r="C55" s="2175">
        <v>177</v>
      </c>
      <c r="D55" s="2153">
        <v>213</v>
      </c>
      <c r="E55" s="2155">
        <v>210</v>
      </c>
      <c r="F55" s="2155">
        <v>1</v>
      </c>
    </row>
    <row r="56" spans="1:6" ht="15">
      <c r="A56" s="2173"/>
      <c r="B56" s="1804" t="s">
        <v>324</v>
      </c>
      <c r="C56" s="2176"/>
      <c r="D56" s="2150"/>
      <c r="E56" s="2146"/>
      <c r="F56" s="2146"/>
    </row>
    <row r="57" spans="1:10" ht="15" customHeight="1" thickBot="1">
      <c r="A57" s="2174"/>
      <c r="B57" s="1805" t="s">
        <v>328</v>
      </c>
      <c r="C57" s="2177"/>
      <c r="D57" s="2154"/>
      <c r="E57" s="2156"/>
      <c r="F57" s="2156"/>
      <c r="I57" s="1293"/>
      <c r="J57" s="1293"/>
    </row>
    <row r="58" spans="1:10" ht="15">
      <c r="A58" s="2178">
        <v>3</v>
      </c>
      <c r="B58" s="1809" t="s">
        <v>306</v>
      </c>
      <c r="C58" s="2181">
        <v>248</v>
      </c>
      <c r="D58" s="2155">
        <v>186</v>
      </c>
      <c r="E58" s="2157">
        <v>221</v>
      </c>
      <c r="F58" s="2153">
        <v>2</v>
      </c>
      <c r="I58" s="1293"/>
      <c r="J58" s="1293"/>
    </row>
    <row r="59" spans="1:10" ht="15">
      <c r="A59" s="2179"/>
      <c r="B59" s="1810" t="s">
        <v>482</v>
      </c>
      <c r="C59" s="2182"/>
      <c r="D59" s="2146"/>
      <c r="E59" s="2184"/>
      <c r="F59" s="2150"/>
      <c r="I59" s="1293"/>
      <c r="J59" s="1293"/>
    </row>
    <row r="60" spans="1:6" ht="15.75" thickBot="1">
      <c r="A60" s="2180"/>
      <c r="B60" s="1811" t="s">
        <v>305</v>
      </c>
      <c r="C60" s="2183"/>
      <c r="D60" s="2156"/>
      <c r="E60" s="2158"/>
      <c r="F60" s="2154"/>
    </row>
    <row r="61" spans="1:6" ht="15">
      <c r="A61" s="1394"/>
      <c r="B61" s="1395"/>
      <c r="C61" s="1395"/>
      <c r="D61" s="1395"/>
      <c r="E61" s="1395"/>
      <c r="F61" s="1395"/>
    </row>
    <row r="62" spans="1:6" ht="15">
      <c r="A62" s="1394"/>
      <c r="B62" s="1396" t="s">
        <v>24</v>
      </c>
      <c r="C62" s="1395"/>
      <c r="D62" s="1395"/>
      <c r="E62" s="1395"/>
      <c r="F62" s="1395"/>
    </row>
    <row r="63" spans="1:6" ht="15.75" thickBot="1">
      <c r="A63" s="1394"/>
      <c r="B63" s="1395"/>
      <c r="C63" s="1395"/>
      <c r="D63" s="1395"/>
      <c r="E63" s="1395"/>
      <c r="F63" s="1395"/>
    </row>
    <row r="64" spans="1:6" ht="15">
      <c r="A64" s="2157">
        <v>1</v>
      </c>
      <c r="B64" s="1812" t="s">
        <v>322</v>
      </c>
      <c r="C64" s="2189">
        <v>183</v>
      </c>
      <c r="D64" s="2189">
        <v>204</v>
      </c>
      <c r="E64" s="2189"/>
      <c r="F64" s="2157">
        <v>2</v>
      </c>
    </row>
    <row r="65" spans="1:6" ht="15">
      <c r="A65" s="2184"/>
      <c r="B65" s="1813" t="s">
        <v>323</v>
      </c>
      <c r="C65" s="2190"/>
      <c r="D65" s="2190"/>
      <c r="E65" s="2190"/>
      <c r="F65" s="2184"/>
    </row>
    <row r="66" spans="1:6" ht="15.75" thickBot="1">
      <c r="A66" s="2188"/>
      <c r="B66" s="1814" t="s">
        <v>327</v>
      </c>
      <c r="C66" s="2191"/>
      <c r="D66" s="2191"/>
      <c r="E66" s="2191"/>
      <c r="F66" s="2188"/>
    </row>
    <row r="67" spans="1:6" ht="15">
      <c r="A67" s="2186">
        <v>3</v>
      </c>
      <c r="B67" s="1806" t="s">
        <v>306</v>
      </c>
      <c r="C67" s="2193">
        <v>182</v>
      </c>
      <c r="D67" s="2193">
        <v>186</v>
      </c>
      <c r="E67" s="2193"/>
      <c r="F67" s="2185">
        <v>0</v>
      </c>
    </row>
    <row r="68" spans="1:6" ht="15">
      <c r="A68" s="2186"/>
      <c r="B68" s="1807" t="s">
        <v>482</v>
      </c>
      <c r="C68" s="2194"/>
      <c r="D68" s="2194"/>
      <c r="E68" s="2194"/>
      <c r="F68" s="2186"/>
    </row>
    <row r="69" spans="1:6" ht="15.75" thickBot="1">
      <c r="A69" s="2192"/>
      <c r="B69" s="1808" t="s">
        <v>305</v>
      </c>
      <c r="C69" s="2195"/>
      <c r="D69" s="2195"/>
      <c r="E69" s="2195"/>
      <c r="F69" s="2192"/>
    </row>
  </sheetData>
  <sheetProtection/>
  <mergeCells count="52">
    <mergeCell ref="A64:A66"/>
    <mergeCell ref="C64:C66"/>
    <mergeCell ref="D64:D66"/>
    <mergeCell ref="E64:E66"/>
    <mergeCell ref="F64:F66"/>
    <mergeCell ref="A67:A69"/>
    <mergeCell ref="C67:C69"/>
    <mergeCell ref="D67:D69"/>
    <mergeCell ref="E67:E69"/>
    <mergeCell ref="F67:F69"/>
    <mergeCell ref="A58:A60"/>
    <mergeCell ref="C58:C60"/>
    <mergeCell ref="D58:D60"/>
    <mergeCell ref="E58:E60"/>
    <mergeCell ref="F58:F60"/>
    <mergeCell ref="A51:A53"/>
    <mergeCell ref="C51:C53"/>
    <mergeCell ref="D51:D53"/>
    <mergeCell ref="E51:E53"/>
    <mergeCell ref="F51:F53"/>
    <mergeCell ref="A55:A57"/>
    <mergeCell ref="C55:C57"/>
    <mergeCell ref="D55:D57"/>
    <mergeCell ref="E55:E57"/>
    <mergeCell ref="F55:F57"/>
    <mergeCell ref="K41:K43"/>
    <mergeCell ref="K44:K46"/>
    <mergeCell ref="A48:A50"/>
    <mergeCell ref="C48:C50"/>
    <mergeCell ref="D48:D50"/>
    <mergeCell ref="E48:E50"/>
    <mergeCell ref="F48:F50"/>
    <mergeCell ref="K23:K25"/>
    <mergeCell ref="K26:K28"/>
    <mergeCell ref="K29:K31"/>
    <mergeCell ref="K32:K34"/>
    <mergeCell ref="K35:K37"/>
    <mergeCell ref="K38:K40"/>
    <mergeCell ref="K5:K7"/>
    <mergeCell ref="K8:K10"/>
    <mergeCell ref="K11:K13"/>
    <mergeCell ref="K14:K16"/>
    <mergeCell ref="K17:K19"/>
    <mergeCell ref="K20:K22"/>
    <mergeCell ref="K3:K4"/>
    <mergeCell ref="A2:J2"/>
    <mergeCell ref="A3:A4"/>
    <mergeCell ref="B3:B4"/>
    <mergeCell ref="C3:F3"/>
    <mergeCell ref="G3:G4"/>
    <mergeCell ref="I3:I4"/>
    <mergeCell ref="J3:J4"/>
  </mergeCells>
  <conditionalFormatting sqref="F28">
    <cfRule type="cellIs" priority="1" dxfId="5" operator="greaterThan">
      <formula>200</formula>
    </cfRule>
  </conditionalFormatting>
  <conditionalFormatting sqref="C5:F19">
    <cfRule type="cellIs" priority="23" dxfId="11" operator="equal">
      <formula>200</formula>
    </cfRule>
    <cfRule type="cellIs" priority="24" dxfId="11" operator="greaterThan">
      <formula>200</formula>
    </cfRule>
  </conditionalFormatting>
  <conditionalFormatting sqref="F32:F33">
    <cfRule type="cellIs" priority="14" dxfId="5" operator="equal">
      <formula>200</formula>
    </cfRule>
  </conditionalFormatting>
  <conditionalFormatting sqref="F32:F33">
    <cfRule type="cellIs" priority="13" dxfId="5" operator="greaterThan">
      <formula>200</formula>
    </cfRule>
  </conditionalFormatting>
  <conditionalFormatting sqref="F25">
    <cfRule type="cellIs" priority="12" dxfId="5" operator="equal">
      <formula>200</formula>
    </cfRule>
  </conditionalFormatting>
  <conditionalFormatting sqref="F25">
    <cfRule type="cellIs" priority="11" dxfId="5" operator="greaterThan">
      <formula>200</formula>
    </cfRule>
  </conditionalFormatting>
  <conditionalFormatting sqref="F31">
    <cfRule type="cellIs" priority="8" dxfId="5" operator="equal">
      <formula>200</formula>
    </cfRule>
  </conditionalFormatting>
  <conditionalFormatting sqref="F31">
    <cfRule type="cellIs" priority="7" dxfId="5" operator="greaterThan">
      <formula>200</formula>
    </cfRule>
  </conditionalFormatting>
  <conditionalFormatting sqref="F20:F21">
    <cfRule type="cellIs" priority="6" dxfId="5" operator="equal">
      <formula>200</formula>
    </cfRule>
  </conditionalFormatting>
  <conditionalFormatting sqref="F20:F21">
    <cfRule type="cellIs" priority="5" dxfId="5" operator="greaterThan">
      <formula>200</formula>
    </cfRule>
  </conditionalFormatting>
  <conditionalFormatting sqref="F34">
    <cfRule type="cellIs" priority="4" dxfId="5" operator="equal">
      <formula>200</formula>
    </cfRule>
  </conditionalFormatting>
  <conditionalFormatting sqref="F34">
    <cfRule type="cellIs" priority="3" dxfId="5" operator="greaterThan">
      <formula>200</formula>
    </cfRule>
  </conditionalFormatting>
  <conditionalFormatting sqref="F28">
    <cfRule type="cellIs" priority="2" dxfId="5" operator="equal">
      <formula>200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67"/>
  <sheetViews>
    <sheetView view="pageBreakPreview" zoomScale="70" zoomScaleNormal="70" zoomScaleSheetLayoutView="70" zoomScalePageLayoutView="0" workbookViewId="0" topLeftCell="A1">
      <selection activeCell="C20" sqref="C20:D20"/>
    </sheetView>
  </sheetViews>
  <sheetFormatPr defaultColWidth="9.140625" defaultRowHeight="15"/>
  <cols>
    <col min="1" max="1" width="6.7109375" style="220" customWidth="1"/>
    <col min="2" max="2" width="24.00390625" style="220" customWidth="1"/>
    <col min="3" max="3" width="15.00390625" style="220" bestFit="1" customWidth="1"/>
    <col min="4" max="4" width="8.28125" style="467" customWidth="1"/>
    <col min="5" max="5" width="6.00390625" style="220" customWidth="1"/>
    <col min="6" max="6" width="8.57421875" style="220" customWidth="1"/>
    <col min="7" max="7" width="9.140625" style="220" customWidth="1"/>
    <col min="8" max="8" width="9.00390625" style="220" customWidth="1"/>
    <col min="9" max="15" width="9.140625" style="220" customWidth="1"/>
    <col min="16" max="16" width="9.140625" style="220" hidden="1" customWidth="1"/>
    <col min="17" max="17" width="11.140625" style="220" hidden="1" customWidth="1"/>
    <col min="18" max="18" width="15.140625" style="220" customWidth="1"/>
    <col min="19" max="19" width="12.00390625" style="220" bestFit="1" customWidth="1"/>
    <col min="20" max="20" width="9.00390625" style="220" bestFit="1" customWidth="1"/>
    <col min="21" max="21" width="12.28125" style="220" customWidth="1"/>
    <col min="22" max="22" width="11.7109375" style="468" customWidth="1"/>
    <col min="23" max="16384" width="8.8515625" style="220" customWidth="1"/>
  </cols>
  <sheetData>
    <row r="1" spans="1:3" ht="28.5" customHeight="1">
      <c r="A1" s="466" t="s">
        <v>474</v>
      </c>
      <c r="B1" s="466"/>
      <c r="C1" s="466"/>
    </row>
    <row r="2" spans="1:8" ht="26.25" thickBot="1">
      <c r="A2" s="2197" t="s">
        <v>185</v>
      </c>
      <c r="B2" s="2197"/>
      <c r="C2" s="2197"/>
      <c r="D2" s="469"/>
      <c r="E2" s="470"/>
      <c r="F2" s="471"/>
      <c r="H2" s="220" t="s">
        <v>53</v>
      </c>
    </row>
    <row r="3" spans="1:22" s="225" customFormat="1" ht="29.25" thickBot="1">
      <c r="A3" s="472" t="s">
        <v>112</v>
      </c>
      <c r="B3" s="473" t="s">
        <v>80</v>
      </c>
      <c r="C3" s="473" t="s">
        <v>186</v>
      </c>
      <c r="D3" s="474" t="s">
        <v>187</v>
      </c>
      <c r="E3" s="473" t="s">
        <v>81</v>
      </c>
      <c r="F3" s="473">
        <v>1</v>
      </c>
      <c r="G3" s="473">
        <v>2</v>
      </c>
      <c r="H3" s="473">
        <v>3</v>
      </c>
      <c r="I3" s="473">
        <v>4</v>
      </c>
      <c r="J3" s="473">
        <v>5</v>
      </c>
      <c r="K3" s="473">
        <v>6</v>
      </c>
      <c r="L3" s="473">
        <v>7</v>
      </c>
      <c r="M3" s="473">
        <v>8</v>
      </c>
      <c r="N3" s="473">
        <v>9</v>
      </c>
      <c r="O3" s="473">
        <v>10</v>
      </c>
      <c r="P3" s="473">
        <v>11</v>
      </c>
      <c r="Q3" s="473">
        <v>12</v>
      </c>
      <c r="R3" s="473" t="s">
        <v>473</v>
      </c>
      <c r="S3" s="473" t="s">
        <v>188</v>
      </c>
      <c r="T3" s="475" t="s">
        <v>189</v>
      </c>
      <c r="V3" s="476"/>
    </row>
    <row r="4" spans="1:22" s="225" customFormat="1" ht="15.75" customHeight="1">
      <c r="A4" s="477"/>
      <c r="B4" s="2198" t="s">
        <v>381</v>
      </c>
      <c r="C4" s="2198"/>
      <c r="D4" s="478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1715"/>
      <c r="V4" s="476"/>
    </row>
    <row r="5" spans="1:20" ht="13.5" customHeight="1">
      <c r="A5" s="1265">
        <v>1</v>
      </c>
      <c r="B5" s="1266" t="s">
        <v>181</v>
      </c>
      <c r="C5" s="1267">
        <v>24706</v>
      </c>
      <c r="D5" s="1268">
        <v>56</v>
      </c>
      <c r="E5" s="1269"/>
      <c r="F5" s="1354">
        <v>244</v>
      </c>
      <c r="G5" s="1356">
        <v>187</v>
      </c>
      <c r="H5" s="1356">
        <v>184</v>
      </c>
      <c r="I5" s="1232">
        <v>257</v>
      </c>
      <c r="J5" s="1232">
        <v>233</v>
      </c>
      <c r="K5" s="1232">
        <v>173</v>
      </c>
      <c r="L5" s="1619">
        <v>179</v>
      </c>
      <c r="M5" s="1619">
        <v>156</v>
      </c>
      <c r="N5" s="1273">
        <v>216</v>
      </c>
      <c r="O5" s="1273">
        <v>198</v>
      </c>
      <c r="P5" s="1238"/>
      <c r="Q5" s="1238"/>
      <c r="R5" s="1270">
        <f aca="true" t="shared" si="0" ref="R5:R11">SUM(F5:Q5)</f>
        <v>2027</v>
      </c>
      <c r="S5" s="1271">
        <f aca="true" t="shared" si="1" ref="S5:S10">AVERAGE(F5:O5)</f>
        <v>202.7</v>
      </c>
      <c r="T5" s="1716">
        <f aca="true" t="shared" si="2" ref="T5:T17">MAX(F5:Q5)</f>
        <v>257</v>
      </c>
    </row>
    <row r="6" spans="1:20" ht="13.5" customHeight="1">
      <c r="A6" s="1265">
        <v>2</v>
      </c>
      <c r="B6" s="1266" t="s">
        <v>28</v>
      </c>
      <c r="C6" s="1272">
        <v>25672</v>
      </c>
      <c r="D6" s="1268">
        <v>53</v>
      </c>
      <c r="E6" s="1269"/>
      <c r="F6" s="1356">
        <v>174</v>
      </c>
      <c r="G6" s="1356">
        <v>179</v>
      </c>
      <c r="H6" s="1356">
        <v>185</v>
      </c>
      <c r="I6" s="1232">
        <v>234</v>
      </c>
      <c r="J6" s="1232">
        <v>164</v>
      </c>
      <c r="K6" s="1232">
        <v>172</v>
      </c>
      <c r="L6" s="1238">
        <v>178</v>
      </c>
      <c r="M6" s="1238">
        <v>197</v>
      </c>
      <c r="N6" s="1238">
        <v>227</v>
      </c>
      <c r="O6" s="1238">
        <v>201</v>
      </c>
      <c r="P6" s="1273"/>
      <c r="Q6" s="1273"/>
      <c r="R6" s="1270">
        <f t="shared" si="0"/>
        <v>1911</v>
      </c>
      <c r="S6" s="1271">
        <f t="shared" si="1"/>
        <v>191.1</v>
      </c>
      <c r="T6" s="1716">
        <f t="shared" si="2"/>
        <v>234</v>
      </c>
    </row>
    <row r="7" spans="1:20" ht="15">
      <c r="A7" s="1265">
        <v>3</v>
      </c>
      <c r="B7" s="1266" t="s">
        <v>34</v>
      </c>
      <c r="C7" s="1272">
        <v>24089</v>
      </c>
      <c r="D7" s="1268">
        <v>58</v>
      </c>
      <c r="E7" s="1698"/>
      <c r="F7" s="1356">
        <v>152</v>
      </c>
      <c r="G7" s="1354">
        <v>255</v>
      </c>
      <c r="H7" s="1354">
        <v>172</v>
      </c>
      <c r="I7" s="1232">
        <v>155</v>
      </c>
      <c r="J7" s="1232">
        <v>196</v>
      </c>
      <c r="K7" s="1232">
        <v>160</v>
      </c>
      <c r="L7" s="1238">
        <v>187</v>
      </c>
      <c r="M7" s="1238">
        <v>192</v>
      </c>
      <c r="N7" s="1238">
        <v>181</v>
      </c>
      <c r="O7" s="1238">
        <v>169</v>
      </c>
      <c r="P7" s="1238"/>
      <c r="Q7" s="1238"/>
      <c r="R7" s="1270">
        <f t="shared" si="0"/>
        <v>1819</v>
      </c>
      <c r="S7" s="1271">
        <f t="shared" si="1"/>
        <v>181.9</v>
      </c>
      <c r="T7" s="1716">
        <f t="shared" si="2"/>
        <v>255</v>
      </c>
    </row>
    <row r="8" spans="1:20" ht="15" hidden="1">
      <c r="A8" s="486">
        <v>4</v>
      </c>
      <c r="B8" s="188" t="s">
        <v>115</v>
      </c>
      <c r="C8" s="621">
        <v>26498</v>
      </c>
      <c r="D8" s="817" t="s">
        <v>281</v>
      </c>
      <c r="E8" s="304"/>
      <c r="F8" s="108"/>
      <c r="G8" s="108"/>
      <c r="H8" s="108"/>
      <c r="I8" s="100"/>
      <c r="J8" s="100"/>
      <c r="K8" s="100"/>
      <c r="L8" s="100"/>
      <c r="M8" s="100"/>
      <c r="N8" s="100"/>
      <c r="O8" s="100"/>
      <c r="P8" s="100"/>
      <c r="Q8" s="100"/>
      <c r="R8" s="481">
        <f t="shared" si="0"/>
        <v>0</v>
      </c>
      <c r="S8" s="1271" t="e">
        <f t="shared" si="1"/>
        <v>#DIV/0!</v>
      </c>
      <c r="T8" s="1716">
        <f t="shared" si="2"/>
        <v>0</v>
      </c>
    </row>
    <row r="9" spans="1:20" ht="15">
      <c r="A9" s="1699">
        <v>4</v>
      </c>
      <c r="B9" s="1700" t="s">
        <v>173</v>
      </c>
      <c r="C9" s="1701">
        <v>26491</v>
      </c>
      <c r="D9" s="1205">
        <v>51</v>
      </c>
      <c r="E9" s="1205"/>
      <c r="F9" s="1660">
        <v>246</v>
      </c>
      <c r="G9" s="1660">
        <v>150</v>
      </c>
      <c r="H9" s="1660">
        <v>160</v>
      </c>
      <c r="I9" s="1660">
        <v>168</v>
      </c>
      <c r="J9" s="1660">
        <v>188</v>
      </c>
      <c r="K9" s="1660">
        <v>209</v>
      </c>
      <c r="L9" s="1660">
        <v>160</v>
      </c>
      <c r="M9" s="1660">
        <v>178</v>
      </c>
      <c r="N9" s="1660">
        <v>146</v>
      </c>
      <c r="O9" s="1660">
        <v>184</v>
      </c>
      <c r="P9" s="1662"/>
      <c r="Q9" s="1662"/>
      <c r="R9" s="1702">
        <f t="shared" si="0"/>
        <v>1789</v>
      </c>
      <c r="S9" s="1271">
        <f t="shared" si="1"/>
        <v>178.9</v>
      </c>
      <c r="T9" s="1716">
        <f t="shared" si="2"/>
        <v>246</v>
      </c>
    </row>
    <row r="10" spans="1:20" ht="15.75" thickBot="1">
      <c r="A10" s="486">
        <v>5</v>
      </c>
      <c r="B10" s="188" t="s">
        <v>184</v>
      </c>
      <c r="C10" s="621">
        <v>25881</v>
      </c>
      <c r="D10" s="437">
        <v>53</v>
      </c>
      <c r="E10" s="304"/>
      <c r="F10" s="108">
        <v>173</v>
      </c>
      <c r="G10" s="108">
        <v>157</v>
      </c>
      <c r="H10" s="105">
        <v>188</v>
      </c>
      <c r="I10" s="100">
        <v>123</v>
      </c>
      <c r="J10" s="100">
        <v>167</v>
      </c>
      <c r="K10" s="100">
        <v>202</v>
      </c>
      <c r="L10" s="1663">
        <v>161</v>
      </c>
      <c r="M10" s="1665">
        <v>148</v>
      </c>
      <c r="N10" s="1662">
        <v>217</v>
      </c>
      <c r="O10" s="1662">
        <v>127</v>
      </c>
      <c r="P10" s="100"/>
      <c r="Q10" s="100"/>
      <c r="R10" s="481">
        <f t="shared" si="0"/>
        <v>1663</v>
      </c>
      <c r="S10" s="1271">
        <f t="shared" si="1"/>
        <v>166.3</v>
      </c>
      <c r="T10" s="1716">
        <f t="shared" si="2"/>
        <v>217</v>
      </c>
    </row>
    <row r="11" spans="1:20" ht="15" hidden="1">
      <c r="A11" s="1705">
        <v>7</v>
      </c>
      <c r="B11" s="517" t="s">
        <v>176</v>
      </c>
      <c r="C11" s="1196">
        <v>25047</v>
      </c>
      <c r="D11" s="519">
        <v>55</v>
      </c>
      <c r="E11" s="519"/>
      <c r="F11" s="109"/>
      <c r="G11" s="109"/>
      <c r="H11" s="109"/>
      <c r="I11" s="315"/>
      <c r="J11" s="315"/>
      <c r="K11" s="315"/>
      <c r="L11" s="71"/>
      <c r="M11" s="71"/>
      <c r="N11" s="71"/>
      <c r="O11" s="71"/>
      <c r="P11" s="71"/>
      <c r="Q11" s="71"/>
      <c r="R11" s="493">
        <f t="shared" si="0"/>
        <v>0</v>
      </c>
      <c r="S11" s="494" t="e">
        <f>AVERAGE(F11:Q11)</f>
        <v>#DIV/0!</v>
      </c>
      <c r="T11" s="1717">
        <f t="shared" si="2"/>
        <v>0</v>
      </c>
    </row>
    <row r="12" spans="1:20" ht="15" hidden="1">
      <c r="A12" s="486">
        <v>14</v>
      </c>
      <c r="B12" s="188" t="s">
        <v>118</v>
      </c>
      <c r="C12" s="480">
        <v>24553</v>
      </c>
      <c r="D12" s="304">
        <f>2020-1967</f>
        <v>53</v>
      </c>
      <c r="E12" s="296"/>
      <c r="F12" s="437"/>
      <c r="G12" s="437"/>
      <c r="H12" s="187"/>
      <c r="I12" s="437"/>
      <c r="J12" s="437"/>
      <c r="K12" s="437"/>
      <c r="L12" s="437"/>
      <c r="M12" s="437"/>
      <c r="N12" s="437"/>
      <c r="O12" s="437"/>
      <c r="P12" s="437"/>
      <c r="Q12" s="437"/>
      <c r="R12" s="481">
        <f aca="true" t="shared" si="3" ref="R12:R36">SUM(F12:Q13)</f>
        <v>0</v>
      </c>
      <c r="S12" s="482" t="e">
        <f aca="true" t="shared" si="4" ref="S12:S17">R12/COUNT(F12:Q12)</f>
        <v>#DIV/0!</v>
      </c>
      <c r="T12" s="1716">
        <f t="shared" si="2"/>
        <v>0</v>
      </c>
    </row>
    <row r="13" spans="1:20" ht="15" hidden="1">
      <c r="A13" s="486">
        <v>15</v>
      </c>
      <c r="B13" s="188" t="s">
        <v>109</v>
      </c>
      <c r="C13" s="480">
        <v>25726</v>
      </c>
      <c r="D13" s="304">
        <v>51</v>
      </c>
      <c r="E13" s="192"/>
      <c r="F13" s="437"/>
      <c r="G13" s="437"/>
      <c r="H13" s="187"/>
      <c r="I13" s="187"/>
      <c r="J13" s="437"/>
      <c r="K13" s="437"/>
      <c r="L13" s="437"/>
      <c r="M13" s="437"/>
      <c r="N13" s="437"/>
      <c r="O13" s="437"/>
      <c r="P13" s="437"/>
      <c r="Q13" s="437"/>
      <c r="R13" s="481">
        <f t="shared" si="3"/>
        <v>0</v>
      </c>
      <c r="S13" s="482" t="e">
        <f t="shared" si="4"/>
        <v>#DIV/0!</v>
      </c>
      <c r="T13" s="1716">
        <f t="shared" si="2"/>
        <v>0</v>
      </c>
    </row>
    <row r="14" spans="1:20" ht="15" hidden="1">
      <c r="A14" s="486">
        <v>16</v>
      </c>
      <c r="B14" s="188" t="s">
        <v>191</v>
      </c>
      <c r="C14" s="484">
        <v>24098</v>
      </c>
      <c r="D14" s="192">
        <v>55</v>
      </c>
      <c r="E14" s="487"/>
      <c r="F14" s="487"/>
      <c r="G14" s="487"/>
      <c r="H14" s="487"/>
      <c r="I14" s="487"/>
      <c r="J14" s="187"/>
      <c r="K14" s="296"/>
      <c r="L14" s="296"/>
      <c r="M14" s="296"/>
      <c r="N14" s="296"/>
      <c r="O14" s="296"/>
      <c r="P14" s="296"/>
      <c r="Q14" s="296"/>
      <c r="R14" s="481">
        <f t="shared" si="3"/>
        <v>0</v>
      </c>
      <c r="S14" s="482" t="e">
        <f t="shared" si="4"/>
        <v>#DIV/0!</v>
      </c>
      <c r="T14" s="1716">
        <f t="shared" si="2"/>
        <v>0</v>
      </c>
    </row>
    <row r="15" spans="1:20" ht="15" hidden="1">
      <c r="A15" s="486">
        <v>17</v>
      </c>
      <c r="B15" s="489" t="s">
        <v>101</v>
      </c>
      <c r="C15" s="490">
        <v>25716</v>
      </c>
      <c r="D15" s="491">
        <v>50</v>
      </c>
      <c r="E15" s="487"/>
      <c r="F15" s="487"/>
      <c r="G15" s="487"/>
      <c r="H15" s="487"/>
      <c r="I15" s="487"/>
      <c r="J15" s="187"/>
      <c r="K15" s="296"/>
      <c r="L15" s="296"/>
      <c r="M15" s="296"/>
      <c r="N15" s="296"/>
      <c r="O15" s="296"/>
      <c r="P15" s="296"/>
      <c r="Q15" s="296"/>
      <c r="R15" s="481">
        <f t="shared" si="3"/>
        <v>0</v>
      </c>
      <c r="S15" s="482" t="e">
        <f t="shared" si="4"/>
        <v>#DIV/0!</v>
      </c>
      <c r="T15" s="1716">
        <f t="shared" si="2"/>
        <v>0</v>
      </c>
    </row>
    <row r="16" spans="1:20" ht="15" hidden="1">
      <c r="A16" s="486">
        <v>18</v>
      </c>
      <c r="B16" s="188" t="s">
        <v>192</v>
      </c>
      <c r="C16" s="492">
        <v>24222</v>
      </c>
      <c r="D16" s="304">
        <v>55</v>
      </c>
      <c r="E16" s="487"/>
      <c r="F16" s="487"/>
      <c r="G16" s="487"/>
      <c r="H16" s="487"/>
      <c r="I16" s="487"/>
      <c r="J16" s="187"/>
      <c r="K16" s="296"/>
      <c r="L16" s="296"/>
      <c r="M16" s="296"/>
      <c r="N16" s="296"/>
      <c r="O16" s="296"/>
      <c r="P16" s="296"/>
      <c r="Q16" s="296"/>
      <c r="R16" s="481">
        <f t="shared" si="3"/>
        <v>0</v>
      </c>
      <c r="S16" s="482" t="e">
        <f t="shared" si="4"/>
        <v>#DIV/0!</v>
      </c>
      <c r="T16" s="1716">
        <f t="shared" si="2"/>
        <v>0</v>
      </c>
    </row>
    <row r="17" spans="1:20" ht="15" hidden="1">
      <c r="A17" s="1718"/>
      <c r="B17" s="1510"/>
      <c r="C17" s="1719"/>
      <c r="D17" s="1720"/>
      <c r="E17" s="1720"/>
      <c r="F17" s="1514"/>
      <c r="G17" s="829"/>
      <c r="H17" s="1721"/>
      <c r="I17" s="829"/>
      <c r="J17" s="1514"/>
      <c r="K17" s="1722"/>
      <c r="L17" s="1723"/>
      <c r="M17" s="1723"/>
      <c r="N17" s="1723"/>
      <c r="O17" s="1723"/>
      <c r="P17" s="1723"/>
      <c r="Q17" s="1723"/>
      <c r="R17" s="1724">
        <f t="shared" si="3"/>
        <v>0</v>
      </c>
      <c r="S17" s="1725" t="e">
        <f t="shared" si="4"/>
        <v>#DIV/0!</v>
      </c>
      <c r="T17" s="1726">
        <f t="shared" si="2"/>
        <v>0</v>
      </c>
    </row>
    <row r="18" spans="1:20" ht="14.25" customHeight="1">
      <c r="A18" s="1729"/>
      <c r="B18" s="2199" t="s">
        <v>193</v>
      </c>
      <c r="C18" s="2200"/>
      <c r="D18" s="1730"/>
      <c r="E18" s="1731"/>
      <c r="F18" s="1731"/>
      <c r="G18" s="1731"/>
      <c r="H18" s="1731"/>
      <c r="I18" s="1731"/>
      <c r="J18" s="1731"/>
      <c r="K18" s="1731"/>
      <c r="L18" s="1731"/>
      <c r="M18" s="1731"/>
      <c r="N18" s="1731"/>
      <c r="O18" s="1731"/>
      <c r="P18" s="1731"/>
      <c r="Q18" s="1731"/>
      <c r="R18" s="1732"/>
      <c r="S18" s="1733"/>
      <c r="T18" s="1734"/>
    </row>
    <row r="19" spans="1:21" ht="16.5" customHeight="1">
      <c r="A19" s="1735">
        <v>1</v>
      </c>
      <c r="B19" s="1266" t="s">
        <v>31</v>
      </c>
      <c r="C19" s="1706">
        <v>23794</v>
      </c>
      <c r="D19" s="1707" t="s">
        <v>467</v>
      </c>
      <c r="E19" s="1268"/>
      <c r="F19" s="1708">
        <v>198</v>
      </c>
      <c r="G19" s="1708">
        <v>164</v>
      </c>
      <c r="H19" s="1708">
        <v>178</v>
      </c>
      <c r="I19" s="1708">
        <v>170</v>
      </c>
      <c r="J19" s="1708">
        <v>163</v>
      </c>
      <c r="K19" s="1708">
        <v>167</v>
      </c>
      <c r="L19" s="1238">
        <v>211</v>
      </c>
      <c r="M19" s="1238">
        <v>215</v>
      </c>
      <c r="N19" s="1238">
        <v>152</v>
      </c>
      <c r="O19" s="1238">
        <v>175</v>
      </c>
      <c r="P19" s="1238"/>
      <c r="Q19" s="1238"/>
      <c r="R19" s="1270">
        <f>SUM(F19:Q19)</f>
        <v>1793</v>
      </c>
      <c r="S19" s="1271">
        <f>AVERAGE(F19:O19)</f>
        <v>179.3</v>
      </c>
      <c r="T19" s="1736">
        <f>MAX(F19:Q19)</f>
        <v>215</v>
      </c>
      <c r="U19" s="825"/>
    </row>
    <row r="20" spans="1:21" ht="15" customHeight="1" thickBot="1">
      <c r="A20" s="1735">
        <v>2</v>
      </c>
      <c r="B20" s="1266" t="s">
        <v>73</v>
      </c>
      <c r="C20" s="1696">
        <v>22579</v>
      </c>
      <c r="D20" s="1268">
        <v>62</v>
      </c>
      <c r="E20" s="1709"/>
      <c r="F20" s="1708">
        <v>178</v>
      </c>
      <c r="G20" s="1238">
        <v>168</v>
      </c>
      <c r="H20" s="1238">
        <v>167</v>
      </c>
      <c r="I20" s="1238">
        <v>203</v>
      </c>
      <c r="J20" s="1238">
        <v>178</v>
      </c>
      <c r="K20" s="1238">
        <v>164</v>
      </c>
      <c r="L20" s="1704">
        <v>168</v>
      </c>
      <c r="M20" s="1704">
        <v>159</v>
      </c>
      <c r="N20" s="1657">
        <v>158</v>
      </c>
      <c r="O20" s="1658">
        <v>172</v>
      </c>
      <c r="P20" s="1710"/>
      <c r="Q20" s="1710"/>
      <c r="R20" s="1270">
        <v>1715</v>
      </c>
      <c r="S20" s="1271">
        <f aca="true" t="shared" si="5" ref="S20:S30">AVERAGE(F20:O20)</f>
        <v>171.5</v>
      </c>
      <c r="T20" s="1736">
        <f>MAX(F20:Q20)</f>
        <v>203</v>
      </c>
      <c r="U20" s="225"/>
    </row>
    <row r="21" spans="1:20" ht="15">
      <c r="A21" s="1737">
        <v>3</v>
      </c>
      <c r="B21" s="1711" t="s">
        <v>11</v>
      </c>
      <c r="C21" s="1272">
        <v>22686</v>
      </c>
      <c r="D21" s="1268">
        <v>63</v>
      </c>
      <c r="E21" s="1269"/>
      <c r="F21" s="1238">
        <v>187</v>
      </c>
      <c r="G21" s="1708">
        <v>170</v>
      </c>
      <c r="H21" s="1708">
        <v>179</v>
      </c>
      <c r="I21" s="1708">
        <v>159</v>
      </c>
      <c r="J21" s="1708">
        <v>165</v>
      </c>
      <c r="K21" s="1708">
        <v>132</v>
      </c>
      <c r="L21" s="1356">
        <v>161</v>
      </c>
      <c r="M21" s="1356">
        <v>195</v>
      </c>
      <c r="N21" s="1273">
        <v>162</v>
      </c>
      <c r="O21" s="1273">
        <v>165</v>
      </c>
      <c r="P21" s="1238"/>
      <c r="Q21" s="1238"/>
      <c r="R21" s="1270">
        <f>SUM(F21:Q21)</f>
        <v>1675</v>
      </c>
      <c r="S21" s="1271">
        <f t="shared" si="5"/>
        <v>167.5</v>
      </c>
      <c r="T21" s="1736">
        <f>MAX(F21:Q21)</f>
        <v>195</v>
      </c>
    </row>
    <row r="22" spans="1:20" ht="15" hidden="1">
      <c r="A22" s="1738"/>
      <c r="B22" s="241"/>
      <c r="C22" s="241"/>
      <c r="D22" s="1739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482" t="e">
        <f t="shared" si="5"/>
        <v>#DIV/0!</v>
      </c>
      <c r="T22" s="1740"/>
    </row>
    <row r="23" spans="1:20" ht="15" hidden="1">
      <c r="A23" s="1741">
        <v>4</v>
      </c>
      <c r="B23" s="188" t="s">
        <v>116</v>
      </c>
      <c r="C23" s="620">
        <v>22410</v>
      </c>
      <c r="D23" s="304">
        <v>62</v>
      </c>
      <c r="E23" s="304"/>
      <c r="F23" s="786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81">
        <f aca="true" t="shared" si="6" ref="R23:R29">SUM(F23:Q24)</f>
        <v>0</v>
      </c>
      <c r="S23" s="482" t="e">
        <f t="shared" si="5"/>
        <v>#DIV/0!</v>
      </c>
      <c r="T23" s="1736">
        <f aca="true" t="shared" si="7" ref="T23:T36">MAX(F23:Q23)</f>
        <v>0</v>
      </c>
    </row>
    <row r="24" spans="1:20" ht="15" hidden="1">
      <c r="A24" s="1741">
        <v>5</v>
      </c>
      <c r="B24" s="188" t="s">
        <v>100</v>
      </c>
      <c r="C24" s="620">
        <v>22767</v>
      </c>
      <c r="D24" s="304">
        <v>61</v>
      </c>
      <c r="E24" s="304"/>
      <c r="F24" s="108"/>
      <c r="G24" s="108"/>
      <c r="H24" s="105"/>
      <c r="I24" s="100"/>
      <c r="J24" s="100"/>
      <c r="K24" s="100"/>
      <c r="L24" s="100"/>
      <c r="M24" s="100"/>
      <c r="N24" s="100"/>
      <c r="O24" s="100"/>
      <c r="P24" s="100"/>
      <c r="Q24" s="100"/>
      <c r="R24" s="481">
        <f t="shared" si="6"/>
        <v>0</v>
      </c>
      <c r="S24" s="482" t="e">
        <f t="shared" si="5"/>
        <v>#DIV/0!</v>
      </c>
      <c r="T24" s="1736">
        <f t="shared" si="7"/>
        <v>0</v>
      </c>
    </row>
    <row r="25" spans="1:20" ht="15" hidden="1">
      <c r="A25" s="1741">
        <v>6</v>
      </c>
      <c r="B25" s="188"/>
      <c r="C25" s="480"/>
      <c r="D25" s="304"/>
      <c r="E25" s="192"/>
      <c r="F25" s="514"/>
      <c r="G25" s="514"/>
      <c r="H25" s="788"/>
      <c r="I25" s="788"/>
      <c r="J25" s="788"/>
      <c r="K25" s="788"/>
      <c r="L25" s="788"/>
      <c r="M25" s="788"/>
      <c r="N25" s="788"/>
      <c r="O25" s="788"/>
      <c r="P25" s="788"/>
      <c r="Q25" s="788"/>
      <c r="R25" s="481">
        <f t="shared" si="6"/>
        <v>0</v>
      </c>
      <c r="S25" s="482" t="e">
        <f t="shared" si="5"/>
        <v>#DIV/0!</v>
      </c>
      <c r="T25" s="1736">
        <f t="shared" si="7"/>
        <v>0</v>
      </c>
    </row>
    <row r="26" spans="1:20" ht="15" hidden="1">
      <c r="A26" s="1741">
        <v>7</v>
      </c>
      <c r="B26" s="188" t="s">
        <v>194</v>
      </c>
      <c r="C26" s="484">
        <v>21710</v>
      </c>
      <c r="D26" s="192">
        <v>62</v>
      </c>
      <c r="E26" s="192"/>
      <c r="F26" s="437"/>
      <c r="G26" s="43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481">
        <f t="shared" si="6"/>
        <v>0</v>
      </c>
      <c r="S26" s="482" t="e">
        <f t="shared" si="5"/>
        <v>#DIV/0!</v>
      </c>
      <c r="T26" s="1736">
        <f t="shared" si="7"/>
        <v>0</v>
      </c>
    </row>
    <row r="27" spans="1:20" ht="15" hidden="1">
      <c r="A27" s="1741">
        <v>8</v>
      </c>
      <c r="B27" s="188" t="s">
        <v>195</v>
      </c>
      <c r="C27" s="485">
        <v>22786</v>
      </c>
      <c r="D27" s="491">
        <v>59</v>
      </c>
      <c r="E27" s="437"/>
      <c r="F27" s="187"/>
      <c r="G27" s="187"/>
      <c r="H27" s="488"/>
      <c r="I27" s="488"/>
      <c r="J27" s="437"/>
      <c r="K27" s="437"/>
      <c r="L27" s="437"/>
      <c r="M27" s="437"/>
      <c r="N27" s="437"/>
      <c r="O27" s="437"/>
      <c r="P27" s="437"/>
      <c r="Q27" s="437"/>
      <c r="R27" s="481">
        <f t="shared" si="6"/>
        <v>0</v>
      </c>
      <c r="S27" s="482" t="e">
        <f t="shared" si="5"/>
        <v>#DIV/0!</v>
      </c>
      <c r="T27" s="1736">
        <f t="shared" si="7"/>
        <v>0</v>
      </c>
    </row>
    <row r="28" spans="1:20" ht="15" hidden="1">
      <c r="A28" s="1741">
        <v>9</v>
      </c>
      <c r="B28" s="489" t="s">
        <v>117</v>
      </c>
      <c r="C28" s="490">
        <v>22701</v>
      </c>
      <c r="D28" s="491">
        <v>59</v>
      </c>
      <c r="E28" s="48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81">
        <f t="shared" si="6"/>
        <v>0</v>
      </c>
      <c r="S28" s="482" t="e">
        <f t="shared" si="5"/>
        <v>#DIV/0!</v>
      </c>
      <c r="T28" s="1736">
        <f t="shared" si="7"/>
        <v>0</v>
      </c>
    </row>
    <row r="29" spans="1:20" ht="15" hidden="1">
      <c r="A29" s="1741">
        <v>10</v>
      </c>
      <c r="B29" s="188" t="s">
        <v>196</v>
      </c>
      <c r="C29" s="485">
        <v>21827</v>
      </c>
      <c r="D29" s="491">
        <v>61</v>
      </c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81">
        <f t="shared" si="6"/>
        <v>1630</v>
      </c>
      <c r="S29" s="482" t="e">
        <f t="shared" si="5"/>
        <v>#DIV/0!</v>
      </c>
      <c r="T29" s="1736">
        <f t="shared" si="7"/>
        <v>0</v>
      </c>
    </row>
    <row r="30" spans="1:20" ht="15.75" thickBot="1">
      <c r="A30" s="1742">
        <v>4</v>
      </c>
      <c r="B30" s="866" t="s">
        <v>334</v>
      </c>
      <c r="C30" s="868">
        <v>22447</v>
      </c>
      <c r="D30" s="585">
        <v>62</v>
      </c>
      <c r="E30" s="571"/>
      <c r="F30" s="106">
        <v>139</v>
      </c>
      <c r="G30" s="106">
        <v>179</v>
      </c>
      <c r="H30" s="107">
        <v>187</v>
      </c>
      <c r="I30" s="785">
        <v>180</v>
      </c>
      <c r="J30" s="785">
        <v>177</v>
      </c>
      <c r="K30" s="785">
        <v>151</v>
      </c>
      <c r="L30" s="1667">
        <v>159</v>
      </c>
      <c r="M30" s="1667">
        <v>165</v>
      </c>
      <c r="N30" s="1743">
        <v>124</v>
      </c>
      <c r="O30" s="1744">
        <v>169</v>
      </c>
      <c r="P30" s="785"/>
      <c r="Q30" s="785"/>
      <c r="R30" s="531">
        <f>SUM(F30:Q30)</f>
        <v>1630</v>
      </c>
      <c r="S30" s="532">
        <f t="shared" si="5"/>
        <v>163</v>
      </c>
      <c r="T30" s="1745">
        <f t="shared" si="7"/>
        <v>187</v>
      </c>
    </row>
    <row r="31" spans="1:20" ht="15" hidden="1">
      <c r="A31" s="1727">
        <v>12</v>
      </c>
      <c r="B31" s="517"/>
      <c r="C31" s="518"/>
      <c r="D31" s="519"/>
      <c r="E31" s="1728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493">
        <f t="shared" si="3"/>
        <v>0</v>
      </c>
      <c r="S31" s="494" t="e">
        <f>R31/COUNT(F31:K31)</f>
        <v>#DIV/0!</v>
      </c>
      <c r="T31" s="1717">
        <f t="shared" si="7"/>
        <v>0</v>
      </c>
    </row>
    <row r="32" spans="1:20" ht="15" hidden="1">
      <c r="A32" s="487">
        <v>13</v>
      </c>
      <c r="B32" s="236"/>
      <c r="C32" s="500"/>
      <c r="D32" s="501"/>
      <c r="E32" s="499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81">
        <f t="shared" si="3"/>
        <v>0</v>
      </c>
      <c r="S32" s="482" t="e">
        <f>R32/COUNT(F32:K32)</f>
        <v>#DIV/0!</v>
      </c>
      <c r="T32" s="1716">
        <f t="shared" si="7"/>
        <v>0</v>
      </c>
    </row>
    <row r="33" spans="1:20" ht="15" hidden="1">
      <c r="A33" s="487">
        <v>14</v>
      </c>
      <c r="B33" s="236"/>
      <c r="C33" s="500"/>
      <c r="D33" s="501"/>
      <c r="E33" s="499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81">
        <f t="shared" si="3"/>
        <v>0</v>
      </c>
      <c r="S33" s="482" t="e">
        <f>R33/COUNT(F33:K33)</f>
        <v>#DIV/0!</v>
      </c>
      <c r="T33" s="1716">
        <f t="shared" si="7"/>
        <v>0</v>
      </c>
    </row>
    <row r="34" spans="1:20" ht="15" hidden="1">
      <c r="A34" s="487">
        <v>15</v>
      </c>
      <c r="B34" s="236"/>
      <c r="C34" s="500"/>
      <c r="D34" s="501"/>
      <c r="E34" s="499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81">
        <f t="shared" si="3"/>
        <v>0</v>
      </c>
      <c r="S34" s="482" t="e">
        <f>R34/COUNT(F34:K34)</f>
        <v>#DIV/0!</v>
      </c>
      <c r="T34" s="1716">
        <f t="shared" si="7"/>
        <v>0</v>
      </c>
    </row>
    <row r="35" spans="1:20" ht="15" hidden="1">
      <c r="A35" s="487"/>
      <c r="B35" s="236"/>
      <c r="C35" s="500"/>
      <c r="D35" s="501"/>
      <c r="E35" s="499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81">
        <f t="shared" si="3"/>
        <v>0</v>
      </c>
      <c r="S35" s="482" t="e">
        <f>R35/COUNT(F35:K35)</f>
        <v>#DIV/0!</v>
      </c>
      <c r="T35" s="1716">
        <f t="shared" si="7"/>
        <v>0</v>
      </c>
    </row>
    <row r="36" spans="1:20" ht="18" customHeight="1" hidden="1">
      <c r="A36" s="502"/>
      <c r="B36" s="503"/>
      <c r="C36" s="504"/>
      <c r="D36" s="505"/>
      <c r="E36" s="506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481">
        <f t="shared" si="3"/>
        <v>0</v>
      </c>
      <c r="S36" s="508"/>
      <c r="T36" s="1716">
        <f t="shared" si="7"/>
        <v>0</v>
      </c>
    </row>
    <row r="37" spans="1:23" ht="15.75" thickBot="1">
      <c r="A37" s="2201" t="s">
        <v>197</v>
      </c>
      <c r="B37" s="2201"/>
      <c r="C37" s="2201"/>
      <c r="D37" s="495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35"/>
      <c r="S37" s="497"/>
      <c r="T37" s="1716"/>
      <c r="U37" s="509"/>
      <c r="V37" s="510"/>
      <c r="W37" s="436"/>
    </row>
    <row r="38" spans="1:20" s="468" customFormat="1" ht="15">
      <c r="A38" s="2202" t="s">
        <v>198</v>
      </c>
      <c r="B38" s="2203"/>
      <c r="C38" s="2204"/>
      <c r="D38" s="511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481"/>
      <c r="S38" s="513"/>
      <c r="T38" s="1716"/>
    </row>
    <row r="39" spans="1:21" ht="15.75" thickBot="1">
      <c r="A39" s="1698">
        <v>1</v>
      </c>
      <c r="B39" s="1266" t="s">
        <v>107</v>
      </c>
      <c r="C39" s="1696">
        <v>20260</v>
      </c>
      <c r="D39" s="1268">
        <v>68</v>
      </c>
      <c r="E39" s="1268">
        <v>3</v>
      </c>
      <c r="F39" s="1236">
        <v>150</v>
      </c>
      <c r="G39" s="1236">
        <v>158</v>
      </c>
      <c r="H39" s="1236">
        <v>190</v>
      </c>
      <c r="I39" s="1236">
        <v>164</v>
      </c>
      <c r="J39" s="1236">
        <v>163</v>
      </c>
      <c r="K39" s="1236">
        <v>194</v>
      </c>
      <c r="L39" s="1238">
        <v>146</v>
      </c>
      <c r="M39" s="1704">
        <v>212</v>
      </c>
      <c r="N39" s="1712">
        <v>162</v>
      </c>
      <c r="O39" s="1713">
        <v>207</v>
      </c>
      <c r="P39" s="1575"/>
      <c r="Q39" s="1273"/>
      <c r="R39" s="1270">
        <f>SUM(F39:Q39)+E39*SUM(COUNT(F39:Q39))</f>
        <v>1776</v>
      </c>
      <c r="S39" s="1271">
        <f>AVERAGE(F39:O39)</f>
        <v>174.6</v>
      </c>
      <c r="T39" s="1716">
        <f>MAX(F39:Q39)</f>
        <v>212</v>
      </c>
      <c r="U39" s="225"/>
    </row>
    <row r="40" spans="1:21" ht="15">
      <c r="A40" s="1698">
        <v>2</v>
      </c>
      <c r="B40" s="1266" t="s">
        <v>119</v>
      </c>
      <c r="C40" s="1696">
        <v>18509</v>
      </c>
      <c r="D40" s="1268">
        <v>73</v>
      </c>
      <c r="E40" s="1268">
        <v>8</v>
      </c>
      <c r="F40" s="1354">
        <v>186</v>
      </c>
      <c r="G40" s="1354">
        <v>161</v>
      </c>
      <c r="H40" s="1354">
        <v>170</v>
      </c>
      <c r="I40" s="1232">
        <v>155</v>
      </c>
      <c r="J40" s="1232">
        <v>152</v>
      </c>
      <c r="K40" s="1232">
        <v>136</v>
      </c>
      <c r="L40" s="1356">
        <v>176</v>
      </c>
      <c r="M40" s="1356">
        <v>136</v>
      </c>
      <c r="N40" s="1714">
        <v>136</v>
      </c>
      <c r="O40" s="1581">
        <v>159</v>
      </c>
      <c r="P40" s="1232"/>
      <c r="Q40" s="1232"/>
      <c r="R40" s="1270">
        <f>SUM(F40:Q40)+E40*SUM(COUNT(F40:Q40))</f>
        <v>1647</v>
      </c>
      <c r="S40" s="1271">
        <f>AVERAGE(F40:O40)</f>
        <v>156.7</v>
      </c>
      <c r="T40" s="1716">
        <f>MAX(F40:Q40)</f>
        <v>186</v>
      </c>
      <c r="U40" s="225"/>
    </row>
    <row r="41" spans="1:21" ht="15.75" hidden="1" thickBot="1">
      <c r="A41" s="192">
        <v>3</v>
      </c>
      <c r="B41" s="1193" t="s">
        <v>429</v>
      </c>
      <c r="C41" s="620">
        <v>17995</v>
      </c>
      <c r="D41" s="304">
        <v>74</v>
      </c>
      <c r="E41" s="1205">
        <v>9</v>
      </c>
      <c r="F41" s="1194"/>
      <c r="G41" s="1195"/>
      <c r="H41" s="1195"/>
      <c r="I41" s="1195"/>
      <c r="J41" s="1195"/>
      <c r="K41" s="1195"/>
      <c r="L41" s="105"/>
      <c r="M41" s="108"/>
      <c r="N41" s="61"/>
      <c r="O41" s="61"/>
      <c r="P41" s="61"/>
      <c r="Q41" s="101"/>
      <c r="R41" s="481">
        <f>SUM(F41:Q41)+E41*SUM(COUNT(F41:Q41))</f>
        <v>0</v>
      </c>
      <c r="S41" s="482" t="e">
        <f>AVERAGE(F41:Q41)</f>
        <v>#DIV/0!</v>
      </c>
      <c r="T41" s="483">
        <f>MAX(F41:Q41)</f>
        <v>0</v>
      </c>
      <c r="U41" s="225"/>
    </row>
    <row r="42" spans="1:20" ht="15" hidden="1">
      <c r="A42" s="192">
        <v>3</v>
      </c>
      <c r="B42" s="188" t="s">
        <v>283</v>
      </c>
      <c r="C42" s="480">
        <v>21274</v>
      </c>
      <c r="D42" s="304">
        <v>65</v>
      </c>
      <c r="E42" s="437"/>
      <c r="F42" s="105"/>
      <c r="G42" s="105"/>
      <c r="H42" s="105"/>
      <c r="I42" s="100"/>
      <c r="J42" s="100"/>
      <c r="K42" s="100"/>
      <c r="L42" s="100"/>
      <c r="M42" s="100"/>
      <c r="N42" s="100"/>
      <c r="O42" s="100"/>
      <c r="P42" s="100"/>
      <c r="Q42" s="100"/>
      <c r="R42" s="481">
        <f>SUM(F42:Q42)+E42*SUM(COUNT(F42:Q42))</f>
        <v>0</v>
      </c>
      <c r="S42" s="482" t="e">
        <f>AVERAGE(F42:Q42)</f>
        <v>#DIV/0!</v>
      </c>
      <c r="T42" s="483">
        <f>MAX(F42:Q42)</f>
        <v>0</v>
      </c>
    </row>
    <row r="43" spans="1:20" ht="15" hidden="1">
      <c r="A43" s="192"/>
      <c r="D43" s="220"/>
      <c r="F43" s="437"/>
      <c r="G43" s="43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481"/>
      <c r="S43" s="482"/>
      <c r="T43" s="483"/>
    </row>
    <row r="44" spans="1:20" ht="15" hidden="1">
      <c r="A44" s="487">
        <v>4</v>
      </c>
      <c r="D44" s="220"/>
      <c r="F44" s="437"/>
      <c r="G44" s="43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481">
        <f>SUM(F44:K44)+E42*COUNT(F44:K44)</f>
        <v>0</v>
      </c>
      <c r="S44" s="482" t="e">
        <f aca="true" t="shared" si="8" ref="S44:S51">R44/COUNT(F44:K44)</f>
        <v>#DIV/0!</v>
      </c>
      <c r="T44" s="483">
        <f aca="true" t="shared" si="9" ref="T44:T52">MAX(F44:K44)</f>
        <v>0</v>
      </c>
    </row>
    <row r="45" spans="1:20" ht="15" hidden="1">
      <c r="A45" s="487">
        <v>5</v>
      </c>
      <c r="B45" s="188" t="s">
        <v>121</v>
      </c>
      <c r="C45" s="480">
        <v>17995</v>
      </c>
      <c r="D45" s="304">
        <v>72</v>
      </c>
      <c r="E45" s="296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81">
        <f>SUM(F45:K45)+E45*COUNT(F45:K45)</f>
        <v>0</v>
      </c>
      <c r="S45" s="482" t="e">
        <f t="shared" si="8"/>
        <v>#DIV/0!</v>
      </c>
      <c r="T45" s="483">
        <f t="shared" si="9"/>
        <v>0</v>
      </c>
    </row>
    <row r="46" spans="1:20" ht="15" hidden="1">
      <c r="A46" s="487">
        <v>6</v>
      </c>
      <c r="B46" s="188" t="s">
        <v>199</v>
      </c>
      <c r="C46" s="485">
        <v>19828</v>
      </c>
      <c r="D46" s="304">
        <v>67</v>
      </c>
      <c r="E46" s="304"/>
      <c r="F46" s="437"/>
      <c r="G46" s="437"/>
      <c r="H46" s="437"/>
      <c r="I46" s="437"/>
      <c r="J46" s="514"/>
      <c r="K46" s="514"/>
      <c r="L46" s="514"/>
      <c r="M46" s="514"/>
      <c r="N46" s="514"/>
      <c r="O46" s="514"/>
      <c r="P46" s="514"/>
      <c r="Q46" s="514"/>
      <c r="R46" s="481" t="e">
        <f>SUM(F46:K46)+#REF!*COUNT(F46:K46)</f>
        <v>#REF!</v>
      </c>
      <c r="S46" s="482" t="e">
        <f t="shared" si="8"/>
        <v>#REF!</v>
      </c>
      <c r="T46" s="483">
        <f t="shared" si="9"/>
        <v>0</v>
      </c>
    </row>
    <row r="47" spans="1:20" ht="15" hidden="1">
      <c r="A47" s="487">
        <v>7</v>
      </c>
      <c r="B47" s="188" t="s">
        <v>200</v>
      </c>
      <c r="C47" s="480">
        <v>20177</v>
      </c>
      <c r="D47" s="491">
        <v>66</v>
      </c>
      <c r="E47" s="437"/>
      <c r="F47" s="437"/>
      <c r="G47" s="437"/>
      <c r="H47" s="437"/>
      <c r="I47" s="437"/>
      <c r="J47" s="514"/>
      <c r="K47" s="514"/>
      <c r="L47" s="514"/>
      <c r="M47" s="514"/>
      <c r="N47" s="514"/>
      <c r="O47" s="514"/>
      <c r="P47" s="514"/>
      <c r="Q47" s="514"/>
      <c r="R47" s="481" t="e">
        <f>SUM(F47:K47)+#REF!*COUNT(F47:K47)</f>
        <v>#REF!</v>
      </c>
      <c r="S47" s="482" t="e">
        <f t="shared" si="8"/>
        <v>#REF!</v>
      </c>
      <c r="T47" s="483">
        <f t="shared" si="9"/>
        <v>0</v>
      </c>
    </row>
    <row r="48" spans="1:20" ht="15" hidden="1">
      <c r="A48" s="487">
        <v>8</v>
      </c>
      <c r="B48" s="188"/>
      <c r="C48" s="480"/>
      <c r="D48" s="498"/>
      <c r="E48" s="515"/>
      <c r="F48" s="437"/>
      <c r="G48" s="437"/>
      <c r="H48" s="437"/>
      <c r="I48" s="437"/>
      <c r="J48" s="514"/>
      <c r="K48" s="514"/>
      <c r="L48" s="514"/>
      <c r="M48" s="514"/>
      <c r="N48" s="514"/>
      <c r="O48" s="514"/>
      <c r="P48" s="514"/>
      <c r="Q48" s="514"/>
      <c r="R48" s="481">
        <f>SUM(F48:K48)+E48*COUNT(F48:K48)</f>
        <v>0</v>
      </c>
      <c r="S48" s="482" t="e">
        <f t="shared" si="8"/>
        <v>#DIV/0!</v>
      </c>
      <c r="T48" s="483">
        <f t="shared" si="9"/>
        <v>0</v>
      </c>
    </row>
    <row r="49" spans="1:20" ht="15" hidden="1">
      <c r="A49" s="487">
        <v>9</v>
      </c>
      <c r="B49" s="188"/>
      <c r="C49" s="516"/>
      <c r="D49" s="498"/>
      <c r="E49" s="499"/>
      <c r="F49" s="437"/>
      <c r="G49" s="437"/>
      <c r="H49" s="437"/>
      <c r="I49" s="437"/>
      <c r="J49" s="514"/>
      <c r="K49" s="514"/>
      <c r="L49" s="514"/>
      <c r="M49" s="514"/>
      <c r="N49" s="514"/>
      <c r="O49" s="514"/>
      <c r="P49" s="514"/>
      <c r="Q49" s="514"/>
      <c r="R49" s="481">
        <f>SUM(F49:K49)+E49*COUNT(F49:K49)</f>
        <v>0</v>
      </c>
      <c r="S49" s="482" t="e">
        <f t="shared" si="8"/>
        <v>#DIV/0!</v>
      </c>
      <c r="T49" s="483">
        <f t="shared" si="9"/>
        <v>0</v>
      </c>
    </row>
    <row r="50" spans="1:20" ht="15" hidden="1">
      <c r="A50" s="487">
        <v>10</v>
      </c>
      <c r="B50" s="517"/>
      <c r="C50" s="518"/>
      <c r="D50" s="519"/>
      <c r="E50" s="520"/>
      <c r="F50" s="302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481">
        <f>SUM(F50:K50)+E50*COUNT(F50:K50)</f>
        <v>0</v>
      </c>
      <c r="S50" s="482" t="e">
        <f t="shared" si="8"/>
        <v>#DIV/0!</v>
      </c>
      <c r="T50" s="483">
        <f t="shared" si="9"/>
        <v>0</v>
      </c>
    </row>
    <row r="51" spans="1:20" ht="15" hidden="1">
      <c r="A51" s="487">
        <v>11</v>
      </c>
      <c r="B51" s="517"/>
      <c r="C51" s="518"/>
      <c r="D51" s="519"/>
      <c r="E51" s="520"/>
      <c r="F51" s="302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481">
        <f>SUM(F51:K51)+E51*COUNT(F51:K51)</f>
        <v>0</v>
      </c>
      <c r="S51" s="482" t="e">
        <f t="shared" si="8"/>
        <v>#DIV/0!</v>
      </c>
      <c r="T51" s="483">
        <f t="shared" si="9"/>
        <v>0</v>
      </c>
    </row>
    <row r="52" spans="1:20" ht="15" hidden="1">
      <c r="A52" s="487">
        <v>12</v>
      </c>
      <c r="B52" s="517"/>
      <c r="C52" s="518"/>
      <c r="D52" s="519"/>
      <c r="E52" s="520"/>
      <c r="F52" s="302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481">
        <f>SUM(F52:K52)+E52*COUNT(F52:K52)</f>
        <v>0</v>
      </c>
      <c r="S52" s="494"/>
      <c r="T52" s="483">
        <f t="shared" si="9"/>
        <v>0</v>
      </c>
    </row>
    <row r="53" spans="1:20" ht="15" hidden="1">
      <c r="A53" s="487">
        <v>13</v>
      </c>
      <c r="B53" s="517"/>
      <c r="C53" s="518"/>
      <c r="D53" s="519"/>
      <c r="E53" s="520"/>
      <c r="F53" s="302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493"/>
      <c r="S53" s="494"/>
      <c r="T53" s="521"/>
    </row>
    <row r="54" spans="1:20" ht="15">
      <c r="A54" s="2205" t="s">
        <v>92</v>
      </c>
      <c r="B54" s="2205"/>
      <c r="C54" s="2205"/>
      <c r="D54" s="944"/>
      <c r="E54" s="514"/>
      <c r="F54" s="522"/>
      <c r="G54" s="522"/>
      <c r="H54" s="522"/>
      <c r="I54" s="522"/>
      <c r="J54" s="522"/>
      <c r="K54" s="522"/>
      <c r="L54" s="522"/>
      <c r="M54" s="522"/>
      <c r="N54" s="522">
        <f>MAX(N5:N41)</f>
        <v>227</v>
      </c>
      <c r="O54" s="522">
        <f>MAX(O5:O41)</f>
        <v>207</v>
      </c>
      <c r="P54" s="522">
        <f>MAX(P5:P41)</f>
        <v>0</v>
      </c>
      <c r="Q54" s="522">
        <f>MAX(Q5:Q41)</f>
        <v>0</v>
      </c>
      <c r="R54" s="523"/>
      <c r="S54" s="523"/>
      <c r="T54" s="523"/>
    </row>
    <row r="56" spans="2:6" ht="26.25" thickBot="1">
      <c r="B56" s="2196" t="s">
        <v>201</v>
      </c>
      <c r="C56" s="2196"/>
      <c r="D56" s="469"/>
      <c r="E56" s="470" t="s">
        <v>53</v>
      </c>
      <c r="F56" s="524"/>
    </row>
    <row r="57" spans="1:22" s="225" customFormat="1" ht="28.5">
      <c r="A57" s="525" t="s">
        <v>79</v>
      </c>
      <c r="B57" s="526" t="s">
        <v>80</v>
      </c>
      <c r="C57" s="526" t="s">
        <v>186</v>
      </c>
      <c r="D57" s="527"/>
      <c r="E57" s="526" t="s">
        <v>81</v>
      </c>
      <c r="F57" s="526" t="s">
        <v>58</v>
      </c>
      <c r="G57" s="526" t="s">
        <v>59</v>
      </c>
      <c r="H57" s="526" t="s">
        <v>82</v>
      </c>
      <c r="I57" s="526" t="s">
        <v>83</v>
      </c>
      <c r="J57" s="526" t="s">
        <v>84</v>
      </c>
      <c r="K57" s="526" t="s">
        <v>85</v>
      </c>
      <c r="L57" s="526" t="s">
        <v>341</v>
      </c>
      <c r="M57" s="526" t="s">
        <v>342</v>
      </c>
      <c r="N57" s="526" t="s">
        <v>343</v>
      </c>
      <c r="O57" s="526" t="s">
        <v>344</v>
      </c>
      <c r="P57" s="526" t="s">
        <v>345</v>
      </c>
      <c r="Q57" s="526" t="s">
        <v>346</v>
      </c>
      <c r="R57" s="473" t="s">
        <v>430</v>
      </c>
      <c r="S57" s="526" t="s">
        <v>188</v>
      </c>
      <c r="T57" s="528" t="s">
        <v>189</v>
      </c>
      <c r="V57" s="476"/>
    </row>
    <row r="58" spans="1:22" s="225" customFormat="1" ht="15.75" thickBot="1">
      <c r="A58" s="1220">
        <v>1</v>
      </c>
      <c r="B58" s="1692" t="s">
        <v>213</v>
      </c>
      <c r="C58" s="1693">
        <v>26961</v>
      </c>
      <c r="D58" s="1694" t="s">
        <v>431</v>
      </c>
      <c r="E58" s="1695"/>
      <c r="F58" s="1238">
        <v>190</v>
      </c>
      <c r="G58" s="1238">
        <v>191</v>
      </c>
      <c r="H58" s="1238">
        <v>190</v>
      </c>
      <c r="I58" s="1238">
        <v>165</v>
      </c>
      <c r="J58" s="1238">
        <v>183</v>
      </c>
      <c r="K58" s="1238">
        <v>155</v>
      </c>
      <c r="L58" s="1594">
        <v>159</v>
      </c>
      <c r="M58" s="1594">
        <v>138</v>
      </c>
      <c r="N58" s="1691">
        <v>193</v>
      </c>
      <c r="O58" s="1613">
        <v>212</v>
      </c>
      <c r="P58" s="1695"/>
      <c r="Q58" s="1695"/>
      <c r="R58" s="1270">
        <f>SUM(F58:Q58)</f>
        <v>1776</v>
      </c>
      <c r="S58" s="1271">
        <f>AVERAGE(F58:O58)</f>
        <v>177.6</v>
      </c>
      <c r="T58" s="530">
        <f>MAX(F58:Q58)</f>
        <v>212</v>
      </c>
      <c r="V58" s="476"/>
    </row>
    <row r="59" spans="1:22" s="225" customFormat="1" ht="15.75" thickBot="1">
      <c r="A59" s="529">
        <v>2</v>
      </c>
      <c r="B59" s="1266" t="s">
        <v>282</v>
      </c>
      <c r="C59" s="1696">
        <v>26224</v>
      </c>
      <c r="D59" s="1268">
        <v>52</v>
      </c>
      <c r="E59" s="1238"/>
      <c r="F59" s="1354">
        <v>187</v>
      </c>
      <c r="G59" s="1354">
        <v>155</v>
      </c>
      <c r="H59" s="1356">
        <v>163</v>
      </c>
      <c r="I59" s="1232">
        <v>153</v>
      </c>
      <c r="J59" s="1232">
        <v>187</v>
      </c>
      <c r="K59" s="1232">
        <v>136</v>
      </c>
      <c r="L59" s="1356">
        <v>144</v>
      </c>
      <c r="M59" s="1356">
        <v>146</v>
      </c>
      <c r="N59" s="1579">
        <v>184</v>
      </c>
      <c r="O59" s="1580">
        <v>173</v>
      </c>
      <c r="P59" s="1273"/>
      <c r="Q59" s="1273"/>
      <c r="R59" s="1270">
        <f>SUM(F59:Q59)</f>
        <v>1628</v>
      </c>
      <c r="S59" s="1271">
        <f>AVERAGE(F59:O59)</f>
        <v>162.8</v>
      </c>
      <c r="T59" s="530">
        <f>MAX(F59:Q59)</f>
        <v>187</v>
      </c>
      <c r="V59" s="476"/>
    </row>
    <row r="60" spans="1:21" ht="15.75" thickBot="1">
      <c r="A60" s="529">
        <v>3</v>
      </c>
      <c r="B60" s="1266" t="s">
        <v>90</v>
      </c>
      <c r="C60" s="1696">
        <v>25124</v>
      </c>
      <c r="D60" s="1268">
        <v>55</v>
      </c>
      <c r="E60" s="1268"/>
      <c r="F60" s="1594">
        <v>162</v>
      </c>
      <c r="G60" s="1594">
        <v>153</v>
      </c>
      <c r="H60" s="1355">
        <v>183</v>
      </c>
      <c r="I60" s="1697">
        <v>148</v>
      </c>
      <c r="J60" s="1697">
        <v>158</v>
      </c>
      <c r="K60" s="1697">
        <v>129</v>
      </c>
      <c r="L60" s="1594">
        <v>159</v>
      </c>
      <c r="M60" s="1594">
        <v>157</v>
      </c>
      <c r="N60" s="1579">
        <v>160</v>
      </c>
      <c r="O60" s="1580">
        <v>215</v>
      </c>
      <c r="P60" s="1273"/>
      <c r="Q60" s="1273"/>
      <c r="R60" s="1270">
        <f>SUM(F60:Q60)</f>
        <v>1624</v>
      </c>
      <c r="S60" s="1271">
        <f>AVERAGE(F60:O60)</f>
        <v>162.4</v>
      </c>
      <c r="T60" s="530">
        <f>MAX(F60:Q60)</f>
        <v>215</v>
      </c>
      <c r="U60" s="225"/>
    </row>
    <row r="61" spans="1:20" ht="15" hidden="1">
      <c r="A61" s="529">
        <v>3</v>
      </c>
      <c r="B61" s="188"/>
      <c r="C61" s="480"/>
      <c r="D61" s="304"/>
      <c r="E61" s="304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81">
        <f>SUM(F61:K61)</f>
        <v>0</v>
      </c>
      <c r="S61" s="482" t="e">
        <f>R61/COUNT(F61:K61)</f>
        <v>#DIV/0!</v>
      </c>
      <c r="T61" s="530">
        <f>MAX(F61:K61)</f>
        <v>0</v>
      </c>
    </row>
    <row r="62" spans="1:20" ht="15" hidden="1">
      <c r="A62" s="529">
        <v>4</v>
      </c>
      <c r="B62" s="188"/>
      <c r="C62" s="484"/>
      <c r="D62" s="192"/>
      <c r="E62" s="304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81">
        <f>SUM(F62:K62)</f>
        <v>0</v>
      </c>
      <c r="S62" s="482" t="e">
        <f>R62/COUNT(F62:K62)</f>
        <v>#DIV/0!</v>
      </c>
      <c r="T62" s="530">
        <f>MAX(F62:K62)</f>
        <v>0</v>
      </c>
    </row>
    <row r="63" spans="1:20" ht="15" hidden="1">
      <c r="A63" s="529">
        <v>5</v>
      </c>
      <c r="B63" s="188"/>
      <c r="C63" s="480"/>
      <c r="D63" s="304"/>
      <c r="E63" s="304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81">
        <f>SUM(F63:K63)</f>
        <v>0</v>
      </c>
      <c r="S63" s="482" t="e">
        <f>R63/COUNT(F63:K63)</f>
        <v>#DIV/0!</v>
      </c>
      <c r="T63" s="530">
        <f>MAX(F63:K63)</f>
        <v>0</v>
      </c>
    </row>
    <row r="64" spans="2:3" ht="14.25" hidden="1">
      <c r="B64" s="534"/>
      <c r="C64" s="534"/>
    </row>
    <row r="65" ht="14.25" hidden="1"/>
    <row r="66" spans="2:20" ht="15" hidden="1">
      <c r="B66" s="489" t="s">
        <v>120</v>
      </c>
      <c r="C66" s="490">
        <v>24971</v>
      </c>
      <c r="D66" s="491">
        <v>52</v>
      </c>
      <c r="E66" s="304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81">
        <f>SUM(F66:K66)</f>
        <v>0</v>
      </c>
      <c r="S66" s="482" t="e">
        <f>R66/COUNT(F66:K66)</f>
        <v>#DIV/0!</v>
      </c>
      <c r="T66" s="530">
        <f>MAX(F66:K66)</f>
        <v>0</v>
      </c>
    </row>
    <row r="67" spans="2:20" ht="15.75" hidden="1" thickBot="1">
      <c r="B67" s="188" t="s">
        <v>122</v>
      </c>
      <c r="C67" s="480">
        <v>24624</v>
      </c>
      <c r="D67" s="304">
        <v>53</v>
      </c>
      <c r="E67" s="304"/>
      <c r="F67" s="437"/>
      <c r="G67" s="437"/>
      <c r="H67" s="437"/>
      <c r="I67" s="437"/>
      <c r="J67" s="437"/>
      <c r="K67" s="437"/>
      <c r="L67" s="829"/>
      <c r="M67" s="829"/>
      <c r="N67" s="829"/>
      <c r="O67" s="829"/>
      <c r="P67" s="829"/>
      <c r="Q67" s="829"/>
      <c r="R67" s="531">
        <f>SUM(F67:K67)</f>
        <v>0</v>
      </c>
      <c r="S67" s="532" t="e">
        <f>R67/COUNT(F67:K67)</f>
        <v>#DIV/0!</v>
      </c>
      <c r="T67" s="533">
        <f>MAX(F67:K67)</f>
        <v>0</v>
      </c>
    </row>
  </sheetData>
  <sheetProtection/>
  <mergeCells count="7">
    <mergeCell ref="B56:C56"/>
    <mergeCell ref="A2:C2"/>
    <mergeCell ref="B4:C4"/>
    <mergeCell ref="B18:C18"/>
    <mergeCell ref="A37:C37"/>
    <mergeCell ref="A38:C38"/>
    <mergeCell ref="A54:C54"/>
  </mergeCells>
  <conditionalFormatting sqref="H17 K61:Q67 I61:I67 F61:G67">
    <cfRule type="cellIs" priority="358" dxfId="0" operator="greaterThan">
      <formula>199</formula>
    </cfRule>
  </conditionalFormatting>
  <conditionalFormatting sqref="F17:G17">
    <cfRule type="cellIs" priority="357" dxfId="0" operator="greaterThan">
      <formula>199</formula>
    </cfRule>
  </conditionalFormatting>
  <conditionalFormatting sqref="I17">
    <cfRule type="cellIs" priority="356" dxfId="0" operator="greaterThan">
      <formula>199</formula>
    </cfRule>
  </conditionalFormatting>
  <conditionalFormatting sqref="J14:J17">
    <cfRule type="cellIs" priority="355" dxfId="0" operator="greaterThan">
      <formula>199</formula>
    </cfRule>
  </conditionalFormatting>
  <conditionalFormatting sqref="K14:Q17">
    <cfRule type="cellIs" priority="354" dxfId="0" operator="greaterThan">
      <formula>199</formula>
    </cfRule>
  </conditionalFormatting>
  <conditionalFormatting sqref="F17:Q17 J14:Q16">
    <cfRule type="cellIs" priority="352" dxfId="2" operator="greaterThan" stopIfTrue="1">
      <formula>199.9</formula>
    </cfRule>
  </conditionalFormatting>
  <conditionalFormatting sqref="H50:H53">
    <cfRule type="cellIs" priority="327" dxfId="0" operator="greaterThan">
      <formula>199</formula>
    </cfRule>
  </conditionalFormatting>
  <conditionalFormatting sqref="H31:Q36 P30:Q30">
    <cfRule type="cellIs" priority="336" dxfId="0" operator="greaterThan">
      <formula>199</formula>
    </cfRule>
  </conditionalFormatting>
  <conditionalFormatting sqref="F31:Q36 P30:Q30">
    <cfRule type="cellIs" priority="335" dxfId="2" operator="greaterThan" stopIfTrue="1">
      <formula>199.9</formula>
    </cfRule>
  </conditionalFormatting>
  <conditionalFormatting sqref="H43">
    <cfRule type="cellIs" priority="334" dxfId="0" operator="greaterThan">
      <formula>199</formula>
    </cfRule>
  </conditionalFormatting>
  <conditionalFormatting sqref="F43:G43">
    <cfRule type="cellIs" priority="333" dxfId="0" operator="greaterThan">
      <formula>199</formula>
    </cfRule>
  </conditionalFormatting>
  <conditionalFormatting sqref="F43:I43">
    <cfRule type="cellIs" priority="332" dxfId="2" operator="greaterThan" stopIfTrue="1">
      <formula>199.9</formula>
    </cfRule>
  </conditionalFormatting>
  <conditionalFormatting sqref="H44">
    <cfRule type="cellIs" priority="331" dxfId="0" operator="greaterThan">
      <formula>199</formula>
    </cfRule>
  </conditionalFormatting>
  <conditionalFormatting sqref="F44:G44">
    <cfRule type="cellIs" priority="330" dxfId="0" operator="greaterThan">
      <formula>199</formula>
    </cfRule>
  </conditionalFormatting>
  <conditionalFormatting sqref="F44:I44">
    <cfRule type="cellIs" priority="329" dxfId="2" operator="greaterThan" stopIfTrue="1">
      <formula>199.9</formula>
    </cfRule>
  </conditionalFormatting>
  <conditionalFormatting sqref="F50:G53">
    <cfRule type="cellIs" priority="326" dxfId="0" operator="greaterThan">
      <formula>199</formula>
    </cfRule>
  </conditionalFormatting>
  <conditionalFormatting sqref="I50:I53">
    <cfRule type="cellIs" priority="325" dxfId="0" operator="greaterThan">
      <formula>199</formula>
    </cfRule>
  </conditionalFormatting>
  <conditionalFormatting sqref="J46:J53">
    <cfRule type="cellIs" priority="324" dxfId="0" operator="greaterThan">
      <formula>199</formula>
    </cfRule>
  </conditionalFormatting>
  <conditionalFormatting sqref="F50:Q53 J46:Q49">
    <cfRule type="cellIs" priority="323" dxfId="2" operator="greaterThan" stopIfTrue="1">
      <formula>199.9</formula>
    </cfRule>
  </conditionalFormatting>
  <conditionalFormatting sqref="F46:I46">
    <cfRule type="cellIs" priority="290" dxfId="2" operator="greaterThan" stopIfTrue="1">
      <formula>199.9</formula>
    </cfRule>
  </conditionalFormatting>
  <conditionalFormatting sqref="H45">
    <cfRule type="cellIs" priority="283" dxfId="0" operator="greaterThan">
      <formula>199</formula>
    </cfRule>
  </conditionalFormatting>
  <conditionalFormatting sqref="F28:I28">
    <cfRule type="cellIs" priority="309" dxfId="2" operator="greaterThan" stopIfTrue="1">
      <formula>199.9</formula>
    </cfRule>
  </conditionalFormatting>
  <conditionalFormatting sqref="H28">
    <cfRule type="cellIs" priority="311" dxfId="0" operator="greaterThan">
      <formula>199</formula>
    </cfRule>
  </conditionalFormatting>
  <conditionalFormatting sqref="F28:G28">
    <cfRule type="cellIs" priority="310" dxfId="0" operator="greaterThan">
      <formula>199</formula>
    </cfRule>
  </conditionalFormatting>
  <conditionalFormatting sqref="F46:G46">
    <cfRule type="cellIs" priority="292" dxfId="0" operator="greaterThan">
      <formula>199</formula>
    </cfRule>
  </conditionalFormatting>
  <conditionalFormatting sqref="H46">
    <cfRule type="cellIs" priority="293" dxfId="0" operator="greaterThan">
      <formula>199</formula>
    </cfRule>
  </conditionalFormatting>
  <conditionalFormatting sqref="I46">
    <cfRule type="cellIs" priority="291" dxfId="0" operator="greaterThan">
      <formula>199</formula>
    </cfRule>
  </conditionalFormatting>
  <conditionalFormatting sqref="I27">
    <cfRule type="cellIs" priority="308" dxfId="0" operator="greaterThan">
      <formula>199</formula>
    </cfRule>
  </conditionalFormatting>
  <conditionalFormatting sqref="F27:I27">
    <cfRule type="cellIs" priority="307" dxfId="2" operator="greaterThan" stopIfTrue="1">
      <formula>199.9</formula>
    </cfRule>
  </conditionalFormatting>
  <conditionalFormatting sqref="F67:I67">
    <cfRule type="cellIs" priority="241" dxfId="2" operator="greaterThan" stopIfTrue="1">
      <formula>199.9</formula>
    </cfRule>
  </conditionalFormatting>
  <conditionalFormatting sqref="H48">
    <cfRule type="cellIs" priority="271" dxfId="0" operator="greaterThan">
      <formula>199</formula>
    </cfRule>
  </conditionalFormatting>
  <conditionalFormatting sqref="F45:G45">
    <cfRule type="cellIs" priority="282" dxfId="0" operator="greaterThan">
      <formula>199</formula>
    </cfRule>
  </conditionalFormatting>
  <conditionalFormatting sqref="I45">
    <cfRule type="cellIs" priority="281" dxfId="0" operator="greaterThan">
      <formula>199</formula>
    </cfRule>
  </conditionalFormatting>
  <conditionalFormatting sqref="F45:I45">
    <cfRule type="cellIs" priority="280" dxfId="2" operator="greaterThan" stopIfTrue="1">
      <formula>199.9</formula>
    </cfRule>
  </conditionalFormatting>
  <conditionalFormatting sqref="F24:I24">
    <cfRule type="cellIs" priority="279" dxfId="0" operator="greaterThan">
      <formula>199</formula>
    </cfRule>
  </conditionalFormatting>
  <conditionalFormatting sqref="F24:I24">
    <cfRule type="cellIs" priority="278" dxfId="2" operator="greaterThan" stopIfTrue="1">
      <formula>199.9</formula>
    </cfRule>
  </conditionalFormatting>
  <conditionalFormatting sqref="F12:G12">
    <cfRule type="cellIs" priority="276" dxfId="0" operator="greaterThan">
      <formula>199</formula>
    </cfRule>
  </conditionalFormatting>
  <conditionalFormatting sqref="H12">
    <cfRule type="cellIs" priority="277" dxfId="0" operator="greaterThan">
      <formula>199</formula>
    </cfRule>
  </conditionalFormatting>
  <conditionalFormatting sqref="F12:I12">
    <cfRule type="cellIs" priority="272" dxfId="2" operator="greaterThan" stopIfTrue="1">
      <formula>199.9</formula>
    </cfRule>
  </conditionalFormatting>
  <conditionalFormatting sqref="F48:G48">
    <cfRule type="cellIs" priority="270" dxfId="0" operator="greaterThan">
      <formula>199</formula>
    </cfRule>
  </conditionalFormatting>
  <conditionalFormatting sqref="F48:I48">
    <cfRule type="cellIs" priority="269" dxfId="2" operator="greaterThan" stopIfTrue="1">
      <formula>199.9</formula>
    </cfRule>
  </conditionalFormatting>
  <conditionalFormatting sqref="H47">
    <cfRule type="cellIs" priority="268" dxfId="0" operator="greaterThan">
      <formula>199</formula>
    </cfRule>
  </conditionalFormatting>
  <conditionalFormatting sqref="F47:G47">
    <cfRule type="cellIs" priority="267" dxfId="0" operator="greaterThan">
      <formula>199</formula>
    </cfRule>
  </conditionalFormatting>
  <conditionalFormatting sqref="I47">
    <cfRule type="cellIs" priority="266" dxfId="0" operator="greaterThan">
      <formula>199</formula>
    </cfRule>
  </conditionalFormatting>
  <conditionalFormatting sqref="F47:I47">
    <cfRule type="cellIs" priority="265" dxfId="2" operator="greaterThan" stopIfTrue="1">
      <formula>199.9</formula>
    </cfRule>
  </conditionalFormatting>
  <conditionalFormatting sqref="H61:H63">
    <cfRule type="cellIs" priority="264" dxfId="0" operator="greaterThan">
      <formula>199</formula>
    </cfRule>
  </conditionalFormatting>
  <conditionalFormatting sqref="F61:I63">
    <cfRule type="cellIs" priority="261" dxfId="2" operator="greaterThan" stopIfTrue="1">
      <formula>199.9</formula>
    </cfRule>
  </conditionalFormatting>
  <conditionalFormatting sqref="F26:I26">
    <cfRule type="cellIs" priority="248" dxfId="0" operator="greaterThan">
      <formula>199</formula>
    </cfRule>
  </conditionalFormatting>
  <conditionalFormatting sqref="F26:I26">
    <cfRule type="cellIs" priority="247" dxfId="2" operator="greaterThan" stopIfTrue="1">
      <formula>199.9</formula>
    </cfRule>
  </conditionalFormatting>
  <conditionalFormatting sqref="F66:I66">
    <cfRule type="cellIs" priority="246" dxfId="0" operator="greaterThan">
      <formula>199</formula>
    </cfRule>
  </conditionalFormatting>
  <conditionalFormatting sqref="F66:I66">
    <cfRule type="cellIs" priority="245" dxfId="2" operator="greaterThan" stopIfTrue="1">
      <formula>199.9</formula>
    </cfRule>
  </conditionalFormatting>
  <conditionalFormatting sqref="F49:I49">
    <cfRule type="cellIs" priority="244" dxfId="0" operator="greaterThan">
      <formula>199</formula>
    </cfRule>
  </conditionalFormatting>
  <conditionalFormatting sqref="F49:I49">
    <cfRule type="cellIs" priority="243" dxfId="2" operator="greaterThan" stopIfTrue="1">
      <formula>199.9</formula>
    </cfRule>
  </conditionalFormatting>
  <conditionalFormatting sqref="F67:I67">
    <cfRule type="cellIs" priority="242" dxfId="0" operator="greaterThan">
      <formula>199</formula>
    </cfRule>
  </conditionalFormatting>
  <conditionalFormatting sqref="L11:Q11">
    <cfRule type="cellIs" priority="235" dxfId="2" operator="greaterThan" stopIfTrue="1">
      <formula>199.9</formula>
    </cfRule>
  </conditionalFormatting>
  <conditionalFormatting sqref="K43:Q43">
    <cfRule type="cellIs" priority="221" dxfId="0" operator="greaterThan">
      <formula>199</formula>
    </cfRule>
  </conditionalFormatting>
  <conditionalFormatting sqref="J43:Q43">
    <cfRule type="cellIs" priority="220" dxfId="2" operator="greaterThan" stopIfTrue="1">
      <formula>199.9</formula>
    </cfRule>
  </conditionalFormatting>
  <conditionalFormatting sqref="J26">
    <cfRule type="cellIs" priority="218" dxfId="0" operator="greaterThan">
      <formula>199</formula>
    </cfRule>
  </conditionalFormatting>
  <conditionalFormatting sqref="J26:Q26">
    <cfRule type="cellIs" priority="217" dxfId="2" operator="greaterThan" stopIfTrue="1">
      <formula>199.9</formula>
    </cfRule>
  </conditionalFormatting>
  <conditionalFormatting sqref="J61:J63">
    <cfRule type="cellIs" priority="215" dxfId="0" operator="greaterThan">
      <formula>199</formula>
    </cfRule>
  </conditionalFormatting>
  <conditionalFormatting sqref="J61:Q63">
    <cfRule type="cellIs" priority="213" dxfId="2" operator="greaterThan" stopIfTrue="1">
      <formula>199.9</formula>
    </cfRule>
  </conditionalFormatting>
  <conditionalFormatting sqref="J27:Q27">
    <cfRule type="cellIs" priority="184" dxfId="0" operator="greaterThan">
      <formula>199</formula>
    </cfRule>
  </conditionalFormatting>
  <conditionalFormatting sqref="J27:Q27">
    <cfRule type="cellIs" priority="183" dxfId="2" operator="greaterThan" stopIfTrue="1">
      <formula>199.9</formula>
    </cfRule>
  </conditionalFormatting>
  <conditionalFormatting sqref="J44:Q44">
    <cfRule type="cellIs" priority="188" dxfId="0" operator="greaterThan">
      <formula>199</formula>
    </cfRule>
  </conditionalFormatting>
  <conditionalFormatting sqref="J44:Q44">
    <cfRule type="cellIs" priority="187" dxfId="2" operator="greaterThan" stopIfTrue="1">
      <formula>199.9</formula>
    </cfRule>
  </conditionalFormatting>
  <conditionalFormatting sqref="J12:Q12">
    <cfRule type="cellIs" priority="193" dxfId="2" operator="greaterThan" stopIfTrue="1">
      <formula>199.9</formula>
    </cfRule>
  </conditionalFormatting>
  <conditionalFormatting sqref="N8:Q8">
    <cfRule type="cellIs" priority="178" dxfId="0" operator="greaterThan">
      <formula>199</formula>
    </cfRule>
  </conditionalFormatting>
  <conditionalFormatting sqref="J28:Q28">
    <cfRule type="cellIs" priority="186" dxfId="0" operator="greaterThan">
      <formula>199</formula>
    </cfRule>
  </conditionalFormatting>
  <conditionalFormatting sqref="J28:Q28">
    <cfRule type="cellIs" priority="185" dxfId="2" operator="greaterThan" stopIfTrue="1">
      <formula>199.9</formula>
    </cfRule>
  </conditionalFormatting>
  <conditionalFormatting sqref="N8:Q8">
    <cfRule type="cellIs" priority="177" dxfId="2" operator="greaterThan" stopIfTrue="1">
      <formula>199.9</formula>
    </cfRule>
  </conditionalFormatting>
  <conditionalFormatting sqref="J45:Q45">
    <cfRule type="cellIs" priority="170" dxfId="0" operator="greaterThan">
      <formula>199</formula>
    </cfRule>
  </conditionalFormatting>
  <conditionalFormatting sqref="J45:Q45">
    <cfRule type="cellIs" priority="169" dxfId="2" operator="greaterThan" stopIfTrue="1">
      <formula>199.9</formula>
    </cfRule>
  </conditionalFormatting>
  <conditionalFormatting sqref="J66:Q66">
    <cfRule type="cellIs" priority="174" dxfId="0" operator="greaterThan">
      <formula>199</formula>
    </cfRule>
  </conditionalFormatting>
  <conditionalFormatting sqref="J66:Q66">
    <cfRule type="cellIs" priority="173" dxfId="2" operator="greaterThan" stopIfTrue="1">
      <formula>199.9</formula>
    </cfRule>
  </conditionalFormatting>
  <conditionalFormatting sqref="F29:Q29">
    <cfRule type="cellIs" priority="172" dxfId="0" operator="greaterThan">
      <formula>199</formula>
    </cfRule>
  </conditionalFormatting>
  <conditionalFormatting sqref="F29:Q29">
    <cfRule type="cellIs" priority="171" dxfId="2" operator="greaterThan" stopIfTrue="1">
      <formula>199.9</formula>
    </cfRule>
  </conditionalFormatting>
  <conditionalFormatting sqref="J67:Q67">
    <cfRule type="cellIs" priority="168" dxfId="0" operator="greaterThan">
      <formula>199</formula>
    </cfRule>
  </conditionalFormatting>
  <conditionalFormatting sqref="J67:Q67">
    <cfRule type="cellIs" priority="167" dxfId="2" operator="greaterThan" stopIfTrue="1">
      <formula>199.9</formula>
    </cfRule>
  </conditionalFormatting>
  <conditionalFormatting sqref="J24:Q24">
    <cfRule type="cellIs" priority="166" dxfId="0" operator="greaterThan">
      <formula>199</formula>
    </cfRule>
  </conditionalFormatting>
  <conditionalFormatting sqref="J24:Q24">
    <cfRule type="cellIs" priority="165" dxfId="2" operator="greaterThan" stopIfTrue="1">
      <formula>199.9</formula>
    </cfRule>
  </conditionalFormatting>
  <conditionalFormatting sqref="F13:Q13">
    <cfRule type="cellIs" priority="164" dxfId="0" operator="greaterThan">
      <formula>199</formula>
    </cfRule>
  </conditionalFormatting>
  <conditionalFormatting sqref="F13:Q13">
    <cfRule type="cellIs" priority="163" dxfId="2" operator="greaterThan" stopIfTrue="1">
      <formula>199.9</formula>
    </cfRule>
  </conditionalFormatting>
  <conditionalFormatting sqref="F25:J25">
    <cfRule type="cellIs" priority="92" dxfId="11" operator="equal">
      <formula>200</formula>
    </cfRule>
    <cfRule type="cellIs" priority="93" dxfId="11" operator="greaterThan">
      <formula>200</formula>
    </cfRule>
  </conditionalFormatting>
  <conditionalFormatting sqref="M8 N41:Q41 P59:Q60 P6:Q7 P39:Q40">
    <cfRule type="cellIs" priority="85" dxfId="5" operator="equal">
      <formula>200</formula>
    </cfRule>
  </conditionalFormatting>
  <conditionalFormatting sqref="M8 N41:Q41 P59:Q60 P6:Q7 P39:Q40">
    <cfRule type="cellIs" priority="84" dxfId="5" operator="greaterThan">
      <formula>200</formula>
    </cfRule>
  </conditionalFormatting>
  <conditionalFormatting sqref="P21:Q21">
    <cfRule type="cellIs" priority="83" dxfId="5" operator="equal">
      <formula>200</formula>
    </cfRule>
  </conditionalFormatting>
  <conditionalFormatting sqref="P21:Q21">
    <cfRule type="cellIs" priority="82" dxfId="5" operator="greaterThan">
      <formula>200</formula>
    </cfRule>
  </conditionalFormatting>
  <conditionalFormatting sqref="P20:Q20">
    <cfRule type="cellIs" priority="81" dxfId="5" operator="equal">
      <formula>200</formula>
    </cfRule>
  </conditionalFormatting>
  <conditionalFormatting sqref="P20:Q20">
    <cfRule type="cellIs" priority="80" dxfId="5" operator="greaterThan">
      <formula>200</formula>
    </cfRule>
  </conditionalFormatting>
  <conditionalFormatting sqref="K23:Q23">
    <cfRule type="cellIs" priority="79" dxfId="5" operator="equal">
      <formula>200</formula>
    </cfRule>
  </conditionalFormatting>
  <conditionalFormatting sqref="K23:Q23">
    <cfRule type="cellIs" priority="78" dxfId="5" operator="greaterThan">
      <formula>200</formula>
    </cfRule>
  </conditionalFormatting>
  <conditionalFormatting sqref="P9:Q9">
    <cfRule type="cellIs" priority="75" dxfId="5" operator="equal">
      <formula>200</formula>
    </cfRule>
  </conditionalFormatting>
  <conditionalFormatting sqref="P9:Q9">
    <cfRule type="cellIs" priority="74" dxfId="5" operator="greaterThan">
      <formula>200</formula>
    </cfRule>
  </conditionalFormatting>
  <conditionalFormatting sqref="P10:Q10">
    <cfRule type="cellIs" priority="71" dxfId="5" operator="equal">
      <formula>200</formula>
    </cfRule>
  </conditionalFormatting>
  <conditionalFormatting sqref="P10:Q10">
    <cfRule type="cellIs" priority="70" dxfId="5" operator="greaterThan">
      <formula>200</formula>
    </cfRule>
  </conditionalFormatting>
  <conditionalFormatting sqref="I19:K19">
    <cfRule type="cellIs" priority="34" dxfId="5" operator="equal">
      <formula>200</formula>
    </cfRule>
  </conditionalFormatting>
  <conditionalFormatting sqref="I19:K19">
    <cfRule type="cellIs" priority="33" dxfId="5" operator="greaterThan">
      <formula>200</formula>
    </cfRule>
  </conditionalFormatting>
  <conditionalFormatting sqref="I20:K20">
    <cfRule type="cellIs" priority="32" dxfId="5" operator="equal">
      <formula>200</formula>
    </cfRule>
  </conditionalFormatting>
  <conditionalFormatting sqref="I20:K20">
    <cfRule type="cellIs" priority="31" dxfId="5" operator="greaterThan">
      <formula>200</formula>
    </cfRule>
  </conditionalFormatting>
  <conditionalFormatting sqref="I39:K39">
    <cfRule type="cellIs" priority="30" dxfId="5" operator="equal">
      <formula>200</formula>
    </cfRule>
  </conditionalFormatting>
  <conditionalFormatting sqref="I39:K39">
    <cfRule type="cellIs" priority="29" dxfId="5" operator="greaterThan">
      <formula>200</formula>
    </cfRule>
  </conditionalFormatting>
  <conditionalFormatting sqref="O39">
    <cfRule type="cellIs" priority="1" dxfId="5" operator="greaterThan">
      <formula>200</formula>
    </cfRule>
  </conditionalFormatting>
  <conditionalFormatting sqref="N5:O5">
    <cfRule type="cellIs" priority="27" dxfId="11" operator="equal">
      <formula>200</formula>
    </cfRule>
    <cfRule type="cellIs" priority="28" dxfId="11" operator="greaterThan">
      <formula>200</formula>
    </cfRule>
  </conditionalFormatting>
  <conditionalFormatting sqref="N6:O6">
    <cfRule type="cellIs" priority="26" dxfId="5" operator="equal">
      <formula>200</formula>
    </cfRule>
  </conditionalFormatting>
  <conditionalFormatting sqref="N6:O6">
    <cfRule type="cellIs" priority="25" dxfId="5" operator="greaterThan">
      <formula>200</formula>
    </cfRule>
  </conditionalFormatting>
  <conditionalFormatting sqref="N7:O7">
    <cfRule type="cellIs" priority="24" dxfId="5" operator="equal">
      <formula>200</formula>
    </cfRule>
  </conditionalFormatting>
  <conditionalFormatting sqref="N7:O7">
    <cfRule type="cellIs" priority="23" dxfId="5" operator="greaterThan">
      <formula>200</formula>
    </cfRule>
  </conditionalFormatting>
  <conditionalFormatting sqref="N9:O9">
    <cfRule type="cellIs" priority="21" dxfId="11" operator="equal">
      <formula>200</formula>
    </cfRule>
    <cfRule type="cellIs" priority="22" dxfId="11" operator="greaterThan">
      <formula>200</formula>
    </cfRule>
  </conditionalFormatting>
  <conditionalFormatting sqref="L10:M10">
    <cfRule type="cellIs" priority="19" dxfId="11" operator="equal">
      <formula>200</formula>
    </cfRule>
    <cfRule type="cellIs" priority="20" dxfId="11" operator="greaterThan">
      <formula>200</formula>
    </cfRule>
  </conditionalFormatting>
  <conditionalFormatting sqref="N10:O10">
    <cfRule type="cellIs" priority="17" dxfId="11" operator="equal">
      <formula>200</formula>
    </cfRule>
    <cfRule type="cellIs" priority="18" dxfId="11" operator="greaterThan">
      <formula>200</formula>
    </cfRule>
  </conditionalFormatting>
  <conditionalFormatting sqref="N19:O19">
    <cfRule type="cellIs" priority="16" dxfId="5" operator="equal">
      <formula>200</formula>
    </cfRule>
  </conditionalFormatting>
  <conditionalFormatting sqref="N19:O19">
    <cfRule type="cellIs" priority="15" dxfId="5" operator="greaterThan">
      <formula>200</formula>
    </cfRule>
  </conditionalFormatting>
  <conditionalFormatting sqref="L20:M20">
    <cfRule type="cellIs" priority="13" dxfId="11" operator="equal">
      <formula>200</formula>
    </cfRule>
    <cfRule type="cellIs" priority="14" dxfId="11" operator="greaterThan">
      <formula>200</formula>
    </cfRule>
  </conditionalFormatting>
  <conditionalFormatting sqref="N20:O20">
    <cfRule type="cellIs" priority="11" dxfId="11" operator="equal">
      <formula>200</formula>
    </cfRule>
    <cfRule type="cellIs" priority="12" dxfId="11" operator="greaterThan">
      <formula>200</formula>
    </cfRule>
  </conditionalFormatting>
  <conditionalFormatting sqref="N21:O21">
    <cfRule type="cellIs" priority="10" dxfId="5" operator="equal">
      <formula>200</formula>
    </cfRule>
  </conditionalFormatting>
  <conditionalFormatting sqref="N21:O21">
    <cfRule type="cellIs" priority="9" dxfId="5" operator="greaterThan">
      <formula>200</formula>
    </cfRule>
  </conditionalFormatting>
  <conditionalFormatting sqref="L21:M21">
    <cfRule type="cellIs" priority="7" dxfId="11" operator="equal">
      <formula>200</formula>
    </cfRule>
    <cfRule type="cellIs" priority="8" dxfId="11" operator="greaterThan">
      <formula>200</formula>
    </cfRule>
  </conditionalFormatting>
  <conditionalFormatting sqref="L30:M30">
    <cfRule type="cellIs" priority="5" dxfId="11" operator="equal">
      <formula>200</formula>
    </cfRule>
    <cfRule type="cellIs" priority="6" dxfId="11" operator="greaterThan">
      <formula>200</formula>
    </cfRule>
  </conditionalFormatting>
  <conditionalFormatting sqref="L39:M39">
    <cfRule type="cellIs" priority="3" dxfId="11" operator="equal">
      <formula>200</formula>
    </cfRule>
    <cfRule type="cellIs" priority="4" dxfId="11" operator="greaterThan">
      <formula>200</formula>
    </cfRule>
  </conditionalFormatting>
  <conditionalFormatting sqref="O39">
    <cfRule type="cellIs" priority="2" dxfId="5" operator="equal">
      <formula>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79"/>
  <sheetViews>
    <sheetView zoomScale="80" zoomScaleNormal="80" zoomScalePageLayoutView="0" workbookViewId="0" topLeftCell="A1">
      <selection activeCell="A20" sqref="A20:B21"/>
    </sheetView>
  </sheetViews>
  <sheetFormatPr defaultColWidth="9.140625" defaultRowHeight="15"/>
  <cols>
    <col min="1" max="1" width="7.28125" style="468" customWidth="1"/>
    <col min="2" max="2" width="25.28125" style="468" customWidth="1"/>
    <col min="3" max="3" width="13.421875" style="468" customWidth="1"/>
    <col min="4" max="4" width="7.421875" style="536" bestFit="1" customWidth="1"/>
    <col min="5" max="5" width="6.7109375" style="557" customWidth="1"/>
    <col min="6" max="6" width="7.7109375" style="468" customWidth="1"/>
    <col min="7" max="11" width="8.140625" style="468" customWidth="1"/>
    <col min="12" max="12" width="14.00390625" style="468" customWidth="1"/>
    <col min="13" max="13" width="9.140625" style="468" customWidth="1"/>
    <col min="14" max="14" width="12.140625" style="468" customWidth="1"/>
    <col min="15" max="15" width="9.140625" style="468" customWidth="1"/>
    <col min="16" max="16" width="12.7109375" style="468" bestFit="1" customWidth="1"/>
    <col min="17" max="17" width="42.8515625" style="468" customWidth="1"/>
    <col min="18" max="16384" width="9.140625" style="468" customWidth="1"/>
  </cols>
  <sheetData>
    <row r="1" spans="1:5" ht="23.25">
      <c r="A1" s="535" t="s">
        <v>466</v>
      </c>
      <c r="B1" s="535"/>
      <c r="C1" s="535"/>
      <c r="E1" s="468"/>
    </row>
    <row r="2" spans="1:5" ht="26.25" thickBot="1">
      <c r="A2" s="2206" t="s">
        <v>78</v>
      </c>
      <c r="B2" s="2206"/>
      <c r="C2" s="2206"/>
      <c r="D2" s="537"/>
      <c r="E2" s="538"/>
    </row>
    <row r="3" spans="1:15" s="476" customFormat="1" ht="29.25" thickBot="1">
      <c r="A3" s="1443" t="s">
        <v>79</v>
      </c>
      <c r="B3" s="1444" t="s">
        <v>80</v>
      </c>
      <c r="C3" s="1445" t="s">
        <v>186</v>
      </c>
      <c r="D3" s="1446" t="s">
        <v>187</v>
      </c>
      <c r="E3" s="1447" t="s">
        <v>81</v>
      </c>
      <c r="F3" s="1445" t="s">
        <v>58</v>
      </c>
      <c r="G3" s="1445" t="s">
        <v>59</v>
      </c>
      <c r="H3" s="1445" t="s">
        <v>82</v>
      </c>
      <c r="I3" s="1445" t="s">
        <v>83</v>
      </c>
      <c r="J3" s="1445" t="s">
        <v>84</v>
      </c>
      <c r="K3" s="1448" t="s">
        <v>85</v>
      </c>
      <c r="L3" s="1449" t="s">
        <v>469</v>
      </c>
      <c r="M3" s="1444" t="s">
        <v>87</v>
      </c>
      <c r="N3" s="1450" t="s">
        <v>202</v>
      </c>
      <c r="O3" s="1451" t="s">
        <v>88</v>
      </c>
    </row>
    <row r="4" spans="1:16" s="476" customFormat="1" ht="14.25">
      <c r="A4" s="1202">
        <v>1</v>
      </c>
      <c r="B4" s="1453" t="s">
        <v>181</v>
      </c>
      <c r="C4" s="1454">
        <v>24706</v>
      </c>
      <c r="D4" s="1307">
        <v>56</v>
      </c>
      <c r="E4" s="1455">
        <v>16</v>
      </c>
      <c r="F4" s="159">
        <v>244</v>
      </c>
      <c r="G4" s="104">
        <v>187</v>
      </c>
      <c r="H4" s="104">
        <v>184</v>
      </c>
      <c r="I4" s="784">
        <v>257</v>
      </c>
      <c r="J4" s="784">
        <v>233</v>
      </c>
      <c r="K4" s="784">
        <v>173</v>
      </c>
      <c r="L4" s="1442">
        <f aca="true" t="shared" si="0" ref="L4:L39">SUM(F4:K4)+E4*COUNTA(F4:K4)</f>
        <v>1374</v>
      </c>
      <c r="M4" s="1456">
        <f aca="true" t="shared" si="1" ref="M4:M35">SUM(F4:K4)/COUNT(F4:K4)</f>
        <v>213</v>
      </c>
      <c r="N4" s="1442">
        <f aca="true" t="shared" si="2" ref="N4:N31">L4-$L$19</f>
        <v>291</v>
      </c>
      <c r="O4" s="1203">
        <f aca="true" t="shared" si="3" ref="O4:O39">MAX(F4:K4)</f>
        <v>257</v>
      </c>
      <c r="P4" s="542"/>
    </row>
    <row r="5" spans="1:16" ht="12.75" customHeight="1">
      <c r="A5" s="1197">
        <v>2</v>
      </c>
      <c r="B5" s="188" t="s">
        <v>34</v>
      </c>
      <c r="C5" s="620">
        <v>24089</v>
      </c>
      <c r="D5" s="304">
        <v>58</v>
      </c>
      <c r="E5" s="191">
        <v>18</v>
      </c>
      <c r="F5" s="108">
        <v>152</v>
      </c>
      <c r="G5" s="105">
        <v>255</v>
      </c>
      <c r="H5" s="105">
        <v>172</v>
      </c>
      <c r="I5" s="100">
        <v>155</v>
      </c>
      <c r="J5" s="100">
        <v>196</v>
      </c>
      <c r="K5" s="100">
        <v>160</v>
      </c>
      <c r="L5" s="187">
        <f t="shared" si="0"/>
        <v>1198</v>
      </c>
      <c r="M5" s="541">
        <f t="shared" si="1"/>
        <v>181.66666666666666</v>
      </c>
      <c r="N5" s="187">
        <f t="shared" si="2"/>
        <v>115</v>
      </c>
      <c r="O5" s="1198">
        <f t="shared" si="3"/>
        <v>255</v>
      </c>
      <c r="P5" s="542"/>
    </row>
    <row r="6" spans="1:16" ht="12.75" customHeight="1">
      <c r="A6" s="1197">
        <v>3</v>
      </c>
      <c r="B6" s="188" t="s">
        <v>213</v>
      </c>
      <c r="C6" s="621">
        <v>26961</v>
      </c>
      <c r="D6" s="192">
        <v>50</v>
      </c>
      <c r="E6" s="543">
        <v>20</v>
      </c>
      <c r="F6" s="400">
        <v>190</v>
      </c>
      <c r="G6" s="400">
        <v>191</v>
      </c>
      <c r="H6" s="400">
        <v>190</v>
      </c>
      <c r="I6" s="400">
        <v>165</v>
      </c>
      <c r="J6" s="400">
        <v>183</v>
      </c>
      <c r="K6" s="400">
        <v>155</v>
      </c>
      <c r="L6" s="187">
        <f t="shared" si="0"/>
        <v>1194</v>
      </c>
      <c r="M6" s="541">
        <f t="shared" si="1"/>
        <v>179</v>
      </c>
      <c r="N6" s="187">
        <f t="shared" si="2"/>
        <v>111</v>
      </c>
      <c r="O6" s="1198">
        <f t="shared" si="3"/>
        <v>191</v>
      </c>
      <c r="P6" s="542"/>
    </row>
    <row r="7" spans="1:16" ht="15">
      <c r="A7" s="1197">
        <v>4</v>
      </c>
      <c r="B7" s="1193" t="s">
        <v>73</v>
      </c>
      <c r="C7" s="1361">
        <v>22579</v>
      </c>
      <c r="D7" s="304">
        <v>62</v>
      </c>
      <c r="E7" s="189">
        <v>22</v>
      </c>
      <c r="F7" s="787">
        <v>178</v>
      </c>
      <c r="G7" s="400">
        <v>168</v>
      </c>
      <c r="H7" s="400">
        <v>167</v>
      </c>
      <c r="I7" s="400">
        <v>203</v>
      </c>
      <c r="J7" s="400">
        <v>178</v>
      </c>
      <c r="K7" s="400">
        <v>164</v>
      </c>
      <c r="L7" s="187">
        <f t="shared" si="0"/>
        <v>1190</v>
      </c>
      <c r="M7" s="541">
        <f t="shared" si="1"/>
        <v>176.33333333333334</v>
      </c>
      <c r="N7" s="187">
        <f t="shared" si="2"/>
        <v>107</v>
      </c>
      <c r="O7" s="1198">
        <f t="shared" si="3"/>
        <v>203</v>
      </c>
      <c r="P7" s="542"/>
    </row>
    <row r="8" spans="1:16" ht="15">
      <c r="A8" s="1197">
        <v>5</v>
      </c>
      <c r="B8" s="188" t="s">
        <v>173</v>
      </c>
      <c r="C8" s="620">
        <v>26491</v>
      </c>
      <c r="D8" s="304">
        <v>51</v>
      </c>
      <c r="E8" s="191">
        <v>11</v>
      </c>
      <c r="F8" s="400">
        <v>246</v>
      </c>
      <c r="G8" s="400">
        <v>150</v>
      </c>
      <c r="H8" s="400">
        <v>160</v>
      </c>
      <c r="I8" s="400">
        <v>168</v>
      </c>
      <c r="J8" s="400">
        <v>188</v>
      </c>
      <c r="K8" s="400">
        <v>209</v>
      </c>
      <c r="L8" s="187">
        <f t="shared" si="0"/>
        <v>1187</v>
      </c>
      <c r="M8" s="541">
        <f t="shared" si="1"/>
        <v>186.83333333333334</v>
      </c>
      <c r="N8" s="187">
        <f t="shared" si="2"/>
        <v>104</v>
      </c>
      <c r="O8" s="1198">
        <f t="shared" si="3"/>
        <v>246</v>
      </c>
      <c r="P8" s="542"/>
    </row>
    <row r="9" spans="1:16" ht="15">
      <c r="A9" s="1197">
        <v>6</v>
      </c>
      <c r="B9" s="188" t="s">
        <v>107</v>
      </c>
      <c r="C9" s="620">
        <v>20260</v>
      </c>
      <c r="D9" s="304">
        <v>68</v>
      </c>
      <c r="E9" s="191">
        <v>28</v>
      </c>
      <c r="F9" s="639">
        <v>150</v>
      </c>
      <c r="G9" s="639">
        <v>158</v>
      </c>
      <c r="H9" s="639">
        <v>190</v>
      </c>
      <c r="I9" s="639">
        <v>164</v>
      </c>
      <c r="J9" s="639">
        <v>163</v>
      </c>
      <c r="K9" s="639">
        <v>194</v>
      </c>
      <c r="L9" s="187">
        <f t="shared" si="0"/>
        <v>1187</v>
      </c>
      <c r="M9" s="541">
        <f t="shared" si="1"/>
        <v>169.83333333333334</v>
      </c>
      <c r="N9" s="187">
        <f t="shared" si="2"/>
        <v>104</v>
      </c>
      <c r="O9" s="1198">
        <f t="shared" si="3"/>
        <v>194</v>
      </c>
      <c r="P9" s="542"/>
    </row>
    <row r="10" spans="1:16" ht="14.25">
      <c r="A10" s="1197">
        <v>7</v>
      </c>
      <c r="B10" s="188" t="s">
        <v>28</v>
      </c>
      <c r="C10" s="620">
        <v>25672</v>
      </c>
      <c r="D10" s="304">
        <v>53</v>
      </c>
      <c r="E10" s="189">
        <v>13</v>
      </c>
      <c r="F10" s="108">
        <v>174</v>
      </c>
      <c r="G10" s="108">
        <v>179</v>
      </c>
      <c r="H10" s="108">
        <v>185</v>
      </c>
      <c r="I10" s="100">
        <v>234</v>
      </c>
      <c r="J10" s="100">
        <v>164</v>
      </c>
      <c r="K10" s="100">
        <v>172</v>
      </c>
      <c r="L10" s="187">
        <f t="shared" si="0"/>
        <v>1186</v>
      </c>
      <c r="M10" s="541">
        <f t="shared" si="1"/>
        <v>184.66666666666666</v>
      </c>
      <c r="N10" s="187">
        <f t="shared" si="2"/>
        <v>103</v>
      </c>
      <c r="O10" s="1198">
        <f t="shared" si="3"/>
        <v>234</v>
      </c>
      <c r="P10" s="542"/>
    </row>
    <row r="11" spans="1:16" ht="12.75" customHeight="1">
      <c r="A11" s="1197">
        <v>8</v>
      </c>
      <c r="B11" s="188" t="s">
        <v>17</v>
      </c>
      <c r="C11" s="621">
        <v>29283</v>
      </c>
      <c r="D11" s="192">
        <v>44</v>
      </c>
      <c r="E11" s="543">
        <v>4</v>
      </c>
      <c r="F11" s="105">
        <v>214</v>
      </c>
      <c r="G11" s="105">
        <v>212</v>
      </c>
      <c r="H11" s="108">
        <v>160</v>
      </c>
      <c r="I11" s="100">
        <v>179</v>
      </c>
      <c r="J11" s="100">
        <v>203</v>
      </c>
      <c r="K11" s="100">
        <v>182</v>
      </c>
      <c r="L11" s="187">
        <f t="shared" si="0"/>
        <v>1174</v>
      </c>
      <c r="M11" s="541">
        <f t="shared" si="1"/>
        <v>191.66666666666666</v>
      </c>
      <c r="N11" s="187">
        <f t="shared" si="2"/>
        <v>91</v>
      </c>
      <c r="O11" s="1198">
        <f t="shared" si="3"/>
        <v>214</v>
      </c>
      <c r="P11" s="542"/>
    </row>
    <row r="12" spans="1:16" ht="14.25">
      <c r="A12" s="1197">
        <v>9</v>
      </c>
      <c r="B12" s="188" t="s">
        <v>182</v>
      </c>
      <c r="C12" s="621">
        <v>27680</v>
      </c>
      <c r="D12" s="192">
        <v>48</v>
      </c>
      <c r="E12" s="543">
        <v>18</v>
      </c>
      <c r="F12" s="108">
        <v>161</v>
      </c>
      <c r="G12" s="105">
        <v>191</v>
      </c>
      <c r="H12" s="108">
        <v>188</v>
      </c>
      <c r="I12" s="100">
        <v>164</v>
      </c>
      <c r="J12" s="100">
        <v>199</v>
      </c>
      <c r="K12" s="100">
        <v>159</v>
      </c>
      <c r="L12" s="187">
        <f t="shared" si="0"/>
        <v>1170</v>
      </c>
      <c r="M12" s="541">
        <f t="shared" si="1"/>
        <v>177</v>
      </c>
      <c r="N12" s="187">
        <f t="shared" si="2"/>
        <v>87</v>
      </c>
      <c r="O12" s="1198">
        <f t="shared" si="3"/>
        <v>199</v>
      </c>
      <c r="P12" s="542"/>
    </row>
    <row r="13" spans="1:16" ht="14.25">
      <c r="A13" s="1197">
        <v>10</v>
      </c>
      <c r="B13" s="188" t="s">
        <v>119</v>
      </c>
      <c r="C13" s="620">
        <v>18509</v>
      </c>
      <c r="D13" s="304">
        <v>73</v>
      </c>
      <c r="E13" s="191">
        <v>33</v>
      </c>
      <c r="F13" s="105">
        <v>186</v>
      </c>
      <c r="G13" s="105">
        <v>161</v>
      </c>
      <c r="H13" s="105">
        <v>170</v>
      </c>
      <c r="I13" s="100">
        <v>155</v>
      </c>
      <c r="J13" s="100">
        <v>152</v>
      </c>
      <c r="K13" s="100">
        <v>136</v>
      </c>
      <c r="L13" s="187">
        <f t="shared" si="0"/>
        <v>1158</v>
      </c>
      <c r="M13" s="541">
        <f t="shared" si="1"/>
        <v>160</v>
      </c>
      <c r="N13" s="187">
        <f t="shared" si="2"/>
        <v>75</v>
      </c>
      <c r="O13" s="1198">
        <f t="shared" si="3"/>
        <v>186</v>
      </c>
      <c r="P13" s="542"/>
    </row>
    <row r="14" spans="1:16" ht="15">
      <c r="A14" s="1197">
        <v>11</v>
      </c>
      <c r="B14" s="188" t="s">
        <v>31</v>
      </c>
      <c r="C14" s="622">
        <v>23794</v>
      </c>
      <c r="D14" s="1360" t="s">
        <v>467</v>
      </c>
      <c r="E14" s="544">
        <v>19</v>
      </c>
      <c r="F14" s="787">
        <v>198</v>
      </c>
      <c r="G14" s="787">
        <v>164</v>
      </c>
      <c r="H14" s="787">
        <v>178</v>
      </c>
      <c r="I14" s="787">
        <v>170</v>
      </c>
      <c r="J14" s="787">
        <v>163</v>
      </c>
      <c r="K14" s="787">
        <v>167</v>
      </c>
      <c r="L14" s="187">
        <f t="shared" si="0"/>
        <v>1154</v>
      </c>
      <c r="M14" s="541">
        <f t="shared" si="1"/>
        <v>173.33333333333334</v>
      </c>
      <c r="N14" s="187">
        <f t="shared" si="2"/>
        <v>71</v>
      </c>
      <c r="O14" s="1198">
        <f t="shared" si="3"/>
        <v>198</v>
      </c>
      <c r="P14" s="542"/>
    </row>
    <row r="15" spans="1:16" ht="14.25">
      <c r="A15" s="1197">
        <v>12</v>
      </c>
      <c r="B15" s="188" t="s">
        <v>334</v>
      </c>
      <c r="C15" s="620">
        <v>22447</v>
      </c>
      <c r="D15" s="304">
        <v>62</v>
      </c>
      <c r="E15" s="189">
        <v>22</v>
      </c>
      <c r="F15" s="105">
        <v>139</v>
      </c>
      <c r="G15" s="105">
        <v>179</v>
      </c>
      <c r="H15" s="108">
        <v>187</v>
      </c>
      <c r="I15" s="100">
        <v>180</v>
      </c>
      <c r="J15" s="100">
        <v>177</v>
      </c>
      <c r="K15" s="100">
        <v>151</v>
      </c>
      <c r="L15" s="187">
        <f t="shared" si="0"/>
        <v>1145</v>
      </c>
      <c r="M15" s="541">
        <f t="shared" si="1"/>
        <v>168.83333333333334</v>
      </c>
      <c r="N15" s="187">
        <f t="shared" si="2"/>
        <v>62</v>
      </c>
      <c r="O15" s="1198">
        <f t="shared" si="3"/>
        <v>187</v>
      </c>
      <c r="P15" s="542"/>
    </row>
    <row r="16" spans="1:16" ht="15">
      <c r="A16" s="1197">
        <v>13</v>
      </c>
      <c r="B16" s="386" t="s">
        <v>11</v>
      </c>
      <c r="C16" s="620">
        <v>22686</v>
      </c>
      <c r="D16" s="304">
        <v>62</v>
      </c>
      <c r="E16" s="189">
        <v>22</v>
      </c>
      <c r="F16" s="400">
        <v>187</v>
      </c>
      <c r="G16" s="787">
        <v>170</v>
      </c>
      <c r="H16" s="787">
        <v>179</v>
      </c>
      <c r="I16" s="787">
        <v>159</v>
      </c>
      <c r="J16" s="787">
        <v>165</v>
      </c>
      <c r="K16" s="787">
        <v>132</v>
      </c>
      <c r="L16" s="187">
        <f t="shared" si="0"/>
        <v>1124</v>
      </c>
      <c r="M16" s="541">
        <f t="shared" si="1"/>
        <v>165.33333333333334</v>
      </c>
      <c r="N16" s="187">
        <f t="shared" si="2"/>
        <v>41</v>
      </c>
      <c r="O16" s="1198">
        <f t="shared" si="3"/>
        <v>187</v>
      </c>
      <c r="P16" s="542"/>
    </row>
    <row r="17" spans="1:16" ht="14.25">
      <c r="A17" s="1197">
        <v>14</v>
      </c>
      <c r="B17" s="188" t="s">
        <v>282</v>
      </c>
      <c r="C17" s="620">
        <v>26224</v>
      </c>
      <c r="D17" s="304">
        <v>52</v>
      </c>
      <c r="E17" s="191">
        <v>22</v>
      </c>
      <c r="F17" s="105">
        <v>187</v>
      </c>
      <c r="G17" s="105">
        <v>155</v>
      </c>
      <c r="H17" s="108">
        <v>163</v>
      </c>
      <c r="I17" s="100">
        <v>153</v>
      </c>
      <c r="J17" s="100">
        <v>187</v>
      </c>
      <c r="K17" s="100">
        <v>136</v>
      </c>
      <c r="L17" s="187">
        <f t="shared" si="0"/>
        <v>1113</v>
      </c>
      <c r="M17" s="541">
        <f t="shared" si="1"/>
        <v>163.5</v>
      </c>
      <c r="N17" s="187">
        <f t="shared" si="2"/>
        <v>30</v>
      </c>
      <c r="O17" s="1198">
        <f t="shared" si="3"/>
        <v>187</v>
      </c>
      <c r="P17" s="545"/>
    </row>
    <row r="18" spans="1:16" ht="14.25">
      <c r="A18" s="1509">
        <v>15</v>
      </c>
      <c r="B18" s="1510" t="s">
        <v>184</v>
      </c>
      <c r="C18" s="1511">
        <v>25881</v>
      </c>
      <c r="D18" s="1512">
        <v>53</v>
      </c>
      <c r="E18" s="1513">
        <v>13</v>
      </c>
      <c r="F18" s="158">
        <v>173</v>
      </c>
      <c r="G18" s="158">
        <v>157</v>
      </c>
      <c r="H18" s="183">
        <v>188</v>
      </c>
      <c r="I18" s="438">
        <v>123</v>
      </c>
      <c r="J18" s="438">
        <v>167</v>
      </c>
      <c r="K18" s="438">
        <v>202</v>
      </c>
      <c r="L18" s="1514">
        <f t="shared" si="0"/>
        <v>1088</v>
      </c>
      <c r="M18" s="1515">
        <f t="shared" si="1"/>
        <v>168.33333333333334</v>
      </c>
      <c r="N18" s="1514">
        <f t="shared" si="2"/>
        <v>5</v>
      </c>
      <c r="O18" s="1516">
        <f t="shared" si="3"/>
        <v>202</v>
      </c>
      <c r="P18" s="545"/>
    </row>
    <row r="19" spans="1:16" ht="15" thickBot="1">
      <c r="A19" s="865">
        <v>16</v>
      </c>
      <c r="B19" s="866" t="s">
        <v>90</v>
      </c>
      <c r="C19" s="868">
        <v>25124</v>
      </c>
      <c r="D19" s="585">
        <v>55</v>
      </c>
      <c r="E19" s="367">
        <v>25</v>
      </c>
      <c r="F19" s="107">
        <v>162</v>
      </c>
      <c r="G19" s="107">
        <v>153</v>
      </c>
      <c r="H19" s="106">
        <v>183</v>
      </c>
      <c r="I19" s="785">
        <v>148</v>
      </c>
      <c r="J19" s="785">
        <v>158</v>
      </c>
      <c r="K19" s="785">
        <v>129</v>
      </c>
      <c r="L19" s="865">
        <f t="shared" si="0"/>
        <v>1083</v>
      </c>
      <c r="M19" s="867">
        <f t="shared" si="1"/>
        <v>155.5</v>
      </c>
      <c r="N19" s="865">
        <f t="shared" si="2"/>
        <v>0</v>
      </c>
      <c r="O19" s="865">
        <f t="shared" si="3"/>
        <v>183</v>
      </c>
      <c r="P19" s="545"/>
    </row>
    <row r="20" spans="1:17" ht="15">
      <c r="A20" s="1200">
        <v>17</v>
      </c>
      <c r="B20" s="517" t="s">
        <v>303</v>
      </c>
      <c r="C20" s="1056">
        <v>27480</v>
      </c>
      <c r="D20" s="519">
        <v>48</v>
      </c>
      <c r="E20" s="301">
        <v>8</v>
      </c>
      <c r="F20" s="109">
        <v>130</v>
      </c>
      <c r="G20" s="109">
        <v>140</v>
      </c>
      <c r="H20" s="109">
        <v>193</v>
      </c>
      <c r="I20" s="315">
        <v>177</v>
      </c>
      <c r="J20" s="315">
        <v>147</v>
      </c>
      <c r="K20" s="1517">
        <v>213</v>
      </c>
      <c r="L20" s="788">
        <f t="shared" si="0"/>
        <v>1048</v>
      </c>
      <c r="M20" s="864">
        <f t="shared" si="1"/>
        <v>166.66666666666666</v>
      </c>
      <c r="N20" s="788">
        <f t="shared" si="2"/>
        <v>-35</v>
      </c>
      <c r="O20" s="1204">
        <f t="shared" si="3"/>
        <v>213</v>
      </c>
      <c r="P20" s="1452">
        <v>16</v>
      </c>
      <c r="Q20" s="468" t="s">
        <v>203</v>
      </c>
    </row>
    <row r="21" spans="1:16" ht="15">
      <c r="A21" s="1197">
        <v>18</v>
      </c>
      <c r="B21" s="1193" t="s">
        <v>134</v>
      </c>
      <c r="C21" s="621">
        <v>28509</v>
      </c>
      <c r="D21" s="304">
        <v>46</v>
      </c>
      <c r="E21" s="189">
        <v>16</v>
      </c>
      <c r="F21" s="105">
        <v>170</v>
      </c>
      <c r="G21" s="105">
        <v>138</v>
      </c>
      <c r="H21" s="108">
        <v>172</v>
      </c>
      <c r="I21" s="100">
        <v>147</v>
      </c>
      <c r="J21" s="100">
        <v>150</v>
      </c>
      <c r="K21" s="100">
        <v>166</v>
      </c>
      <c r="L21" s="788">
        <f t="shared" si="0"/>
        <v>1039</v>
      </c>
      <c r="M21" s="864">
        <f t="shared" si="1"/>
        <v>157.16666666666666</v>
      </c>
      <c r="N21" s="788">
        <f t="shared" si="2"/>
        <v>-44</v>
      </c>
      <c r="O21" s="1204">
        <f t="shared" si="3"/>
        <v>172</v>
      </c>
      <c r="P21" s="1452">
        <v>15</v>
      </c>
    </row>
    <row r="22" spans="1:16" ht="13.5" customHeight="1" hidden="1">
      <c r="A22" s="1197">
        <v>19</v>
      </c>
      <c r="B22" s="188" t="s">
        <v>115</v>
      </c>
      <c r="C22" s="621">
        <v>26498</v>
      </c>
      <c r="D22" s="304">
        <v>51</v>
      </c>
      <c r="E22" s="191">
        <f>D22-40</f>
        <v>11</v>
      </c>
      <c r="F22" s="108"/>
      <c r="G22" s="108"/>
      <c r="H22" s="108"/>
      <c r="I22" s="100"/>
      <c r="J22" s="100"/>
      <c r="K22" s="100"/>
      <c r="L22" s="187">
        <f t="shared" si="0"/>
        <v>0</v>
      </c>
      <c r="M22" s="541" t="e">
        <f t="shared" si="1"/>
        <v>#DIV/0!</v>
      </c>
      <c r="N22" s="187">
        <f t="shared" si="2"/>
        <v>-1083</v>
      </c>
      <c r="O22" s="1198">
        <f t="shared" si="3"/>
        <v>0</v>
      </c>
      <c r="P22" s="1452">
        <v>14</v>
      </c>
    </row>
    <row r="23" spans="1:16" ht="13.5" customHeight="1" hidden="1">
      <c r="A23" s="1197">
        <v>20</v>
      </c>
      <c r="B23" s="1193" t="s">
        <v>429</v>
      </c>
      <c r="C23" s="620">
        <v>17995</v>
      </c>
      <c r="D23" s="304">
        <v>74</v>
      </c>
      <c r="E23" s="191">
        <v>34</v>
      </c>
      <c r="F23" s="786"/>
      <c r="G23" s="412"/>
      <c r="H23" s="412"/>
      <c r="I23" s="412"/>
      <c r="J23" s="400"/>
      <c r="K23" s="400"/>
      <c r="L23" s="187">
        <f t="shared" si="0"/>
        <v>0</v>
      </c>
      <c r="M23" s="541" t="e">
        <f t="shared" si="1"/>
        <v>#DIV/0!</v>
      </c>
      <c r="N23" s="187">
        <f t="shared" si="2"/>
        <v>-1083</v>
      </c>
      <c r="O23" s="1198">
        <f t="shared" si="3"/>
        <v>0</v>
      </c>
      <c r="P23" s="1452">
        <v>13</v>
      </c>
    </row>
    <row r="24" spans="1:16" ht="13.5" customHeight="1" hidden="1" thickBot="1">
      <c r="A24" s="1199">
        <v>21</v>
      </c>
      <c r="B24" s="866" t="s">
        <v>176</v>
      </c>
      <c r="C24" s="868">
        <v>25047</v>
      </c>
      <c r="D24" s="585">
        <v>55</v>
      </c>
      <c r="E24" s="364">
        <v>15</v>
      </c>
      <c r="F24" s="108"/>
      <c r="G24" s="108"/>
      <c r="H24" s="107"/>
      <c r="I24" s="785"/>
      <c r="J24" s="785"/>
      <c r="K24" s="785"/>
      <c r="L24" s="865">
        <f t="shared" si="0"/>
        <v>0</v>
      </c>
      <c r="M24" s="867" t="e">
        <f t="shared" si="1"/>
        <v>#DIV/0!</v>
      </c>
      <c r="N24" s="865">
        <f t="shared" si="2"/>
        <v>-1083</v>
      </c>
      <c r="O24" s="1201">
        <f t="shared" si="3"/>
        <v>0</v>
      </c>
      <c r="P24" s="1452">
        <v>12</v>
      </c>
    </row>
    <row r="25" spans="1:16" ht="14.25" customHeight="1" hidden="1">
      <c r="A25" s="1200">
        <v>20</v>
      </c>
      <c r="B25" s="517" t="s">
        <v>283</v>
      </c>
      <c r="C25" s="1196">
        <v>21274</v>
      </c>
      <c r="D25" s="519">
        <v>65</v>
      </c>
      <c r="E25" s="270">
        <v>25</v>
      </c>
      <c r="F25" s="110"/>
      <c r="G25" s="110" t="s">
        <v>53</v>
      </c>
      <c r="H25" s="110"/>
      <c r="I25" s="315"/>
      <c r="J25" s="315"/>
      <c r="K25" s="315"/>
      <c r="L25" s="788">
        <f t="shared" si="0"/>
        <v>25</v>
      </c>
      <c r="M25" s="864" t="e">
        <f t="shared" si="1"/>
        <v>#DIV/0!</v>
      </c>
      <c r="N25" s="788">
        <f t="shared" si="2"/>
        <v>-1058</v>
      </c>
      <c r="O25" s="1204">
        <f t="shared" si="3"/>
        <v>0</v>
      </c>
      <c r="P25" s="1452">
        <v>11</v>
      </c>
    </row>
    <row r="26" spans="1:16" ht="15" hidden="1">
      <c r="A26" s="1197">
        <v>21</v>
      </c>
      <c r="B26" s="188" t="s">
        <v>116</v>
      </c>
      <c r="C26" s="620">
        <v>22410</v>
      </c>
      <c r="D26" s="304">
        <v>62</v>
      </c>
      <c r="E26" s="544">
        <v>22</v>
      </c>
      <c r="F26" s="786"/>
      <c r="G26" s="412"/>
      <c r="H26" s="412"/>
      <c r="I26" s="412"/>
      <c r="J26" s="412"/>
      <c r="K26" s="412"/>
      <c r="L26" s="187">
        <f t="shared" si="0"/>
        <v>0</v>
      </c>
      <c r="M26" s="541" t="e">
        <f t="shared" si="1"/>
        <v>#DIV/0!</v>
      </c>
      <c r="N26" s="187">
        <f t="shared" si="2"/>
        <v>-1083</v>
      </c>
      <c r="O26" s="1198">
        <f t="shared" si="3"/>
        <v>0</v>
      </c>
      <c r="P26" s="545"/>
    </row>
    <row r="27" spans="1:16" ht="14.25" hidden="1">
      <c r="A27" s="1197">
        <v>22</v>
      </c>
      <c r="B27" s="188" t="s">
        <v>175</v>
      </c>
      <c r="C27" s="620">
        <v>29159</v>
      </c>
      <c r="D27" s="304">
        <v>43</v>
      </c>
      <c r="E27" s="803">
        <v>13</v>
      </c>
      <c r="F27" s="108"/>
      <c r="G27" s="108"/>
      <c r="H27" s="108"/>
      <c r="I27" s="100"/>
      <c r="J27" s="100"/>
      <c r="K27" s="100"/>
      <c r="L27" s="187">
        <f t="shared" si="0"/>
        <v>0</v>
      </c>
      <c r="M27" s="541" t="e">
        <f t="shared" si="1"/>
        <v>#DIV/0!</v>
      </c>
      <c r="N27" s="187">
        <f t="shared" si="2"/>
        <v>-1083</v>
      </c>
      <c r="O27" s="1198">
        <f t="shared" si="3"/>
        <v>0</v>
      </c>
      <c r="P27" s="545"/>
    </row>
    <row r="28" spans="1:16" ht="13.5" customHeight="1" hidden="1">
      <c r="A28" s="1197">
        <v>23</v>
      </c>
      <c r="B28" s="188" t="s">
        <v>100</v>
      </c>
      <c r="C28" s="620">
        <v>22767</v>
      </c>
      <c r="D28" s="304">
        <v>61</v>
      </c>
      <c r="E28" s="191">
        <f>D28-40</f>
        <v>21</v>
      </c>
      <c r="F28" s="108"/>
      <c r="G28" s="108"/>
      <c r="H28" s="105"/>
      <c r="I28" s="100"/>
      <c r="J28" s="100"/>
      <c r="K28" s="100"/>
      <c r="L28" s="187">
        <f t="shared" si="0"/>
        <v>0</v>
      </c>
      <c r="M28" s="541" t="e">
        <f t="shared" si="1"/>
        <v>#DIV/0!</v>
      </c>
      <c r="N28" s="187">
        <f t="shared" si="2"/>
        <v>-1083</v>
      </c>
      <c r="O28" s="1198">
        <f t="shared" si="3"/>
        <v>0</v>
      </c>
      <c r="P28" s="545"/>
    </row>
    <row r="29" spans="1:16" ht="13.5" customHeight="1" hidden="1">
      <c r="A29" s="1197">
        <v>24</v>
      </c>
      <c r="B29" s="188" t="s">
        <v>137</v>
      </c>
      <c r="C29" s="620">
        <v>29682</v>
      </c>
      <c r="D29" s="304">
        <v>42</v>
      </c>
      <c r="E29" s="189">
        <v>2</v>
      </c>
      <c r="F29" s="108"/>
      <c r="G29" s="108"/>
      <c r="H29" s="108"/>
      <c r="I29" s="100"/>
      <c r="J29" s="100"/>
      <c r="K29" s="100"/>
      <c r="L29" s="187">
        <f t="shared" si="0"/>
        <v>0</v>
      </c>
      <c r="M29" s="541" t="e">
        <f t="shared" si="1"/>
        <v>#DIV/0!</v>
      </c>
      <c r="N29" s="187">
        <f t="shared" si="2"/>
        <v>-1083</v>
      </c>
      <c r="O29" s="1198">
        <f t="shared" si="3"/>
        <v>0</v>
      </c>
      <c r="P29" s="545"/>
    </row>
    <row r="30" spans="1:16" ht="13.5" customHeight="1" hidden="1">
      <c r="A30" s="1197">
        <v>25</v>
      </c>
      <c r="B30" s="391" t="s">
        <v>146</v>
      </c>
      <c r="C30" s="621">
        <v>30028</v>
      </c>
      <c r="D30" s="304">
        <v>41</v>
      </c>
      <c r="E30" s="191">
        <v>1</v>
      </c>
      <c r="F30" s="400"/>
      <c r="G30" s="787"/>
      <c r="H30" s="787"/>
      <c r="I30" s="787"/>
      <c r="J30" s="787"/>
      <c r="K30" s="787"/>
      <c r="L30" s="187">
        <f t="shared" si="0"/>
        <v>0</v>
      </c>
      <c r="M30" s="541" t="e">
        <f t="shared" si="1"/>
        <v>#DIV/0!</v>
      </c>
      <c r="N30" s="187">
        <f t="shared" si="2"/>
        <v>-1083</v>
      </c>
      <c r="O30" s="1198">
        <f t="shared" si="3"/>
        <v>0</v>
      </c>
      <c r="P30" s="545"/>
    </row>
    <row r="31" spans="1:15" ht="14.25" hidden="1">
      <c r="A31" s="1197">
        <v>26</v>
      </c>
      <c r="B31" s="188"/>
      <c r="C31" s="621"/>
      <c r="D31" s="304"/>
      <c r="E31" s="189"/>
      <c r="F31" s="108"/>
      <c r="G31" s="108"/>
      <c r="H31" s="108"/>
      <c r="I31" s="100"/>
      <c r="J31" s="100"/>
      <c r="K31" s="100"/>
      <c r="L31" s="187">
        <f t="shared" si="0"/>
        <v>0</v>
      </c>
      <c r="M31" s="541" t="e">
        <f t="shared" si="1"/>
        <v>#DIV/0!</v>
      </c>
      <c r="N31" s="187">
        <f t="shared" si="2"/>
        <v>-1083</v>
      </c>
      <c r="O31" s="1198">
        <f t="shared" si="3"/>
        <v>0</v>
      </c>
    </row>
    <row r="32" spans="1:15" ht="15" hidden="1">
      <c r="A32" s="1197">
        <v>25</v>
      </c>
      <c r="B32" s="188" t="s">
        <v>33</v>
      </c>
      <c r="C32" s="480">
        <v>29642</v>
      </c>
      <c r="D32" s="491">
        <v>42</v>
      </c>
      <c r="E32" s="191">
        <v>2</v>
      </c>
      <c r="F32" s="786"/>
      <c r="G32" s="412"/>
      <c r="H32" s="412"/>
      <c r="I32" s="412"/>
      <c r="J32" s="412"/>
      <c r="K32" s="412"/>
      <c r="L32" s="187">
        <f t="shared" si="0"/>
        <v>0</v>
      </c>
      <c r="M32" s="541" t="e">
        <f t="shared" si="1"/>
        <v>#DIV/0!</v>
      </c>
      <c r="N32" s="187">
        <f aca="true" t="shared" si="4" ref="N32:N39">L32-$L$18</f>
        <v>-1088</v>
      </c>
      <c r="O32" s="1198">
        <f t="shared" si="3"/>
        <v>0</v>
      </c>
    </row>
    <row r="33" spans="1:15" ht="15" hidden="1">
      <c r="A33" s="1197">
        <v>26</v>
      </c>
      <c r="B33" s="188" t="s">
        <v>29</v>
      </c>
      <c r="C33" s="484">
        <v>29539</v>
      </c>
      <c r="D33" s="192">
        <v>42</v>
      </c>
      <c r="E33" s="543">
        <v>2</v>
      </c>
      <c r="F33" s="400"/>
      <c r="G33" s="400"/>
      <c r="H33" s="400"/>
      <c r="I33" s="400"/>
      <c r="J33" s="400"/>
      <c r="K33" s="400"/>
      <c r="L33" s="187">
        <f t="shared" si="0"/>
        <v>0</v>
      </c>
      <c r="M33" s="541" t="e">
        <f t="shared" si="1"/>
        <v>#DIV/0!</v>
      </c>
      <c r="N33" s="187">
        <f t="shared" si="4"/>
        <v>-1088</v>
      </c>
      <c r="O33" s="1198">
        <f t="shared" si="3"/>
        <v>0</v>
      </c>
    </row>
    <row r="34" spans="1:15" ht="14.25" hidden="1">
      <c r="A34" s="1197">
        <v>27</v>
      </c>
      <c r="B34" s="489" t="s">
        <v>101</v>
      </c>
      <c r="C34" s="490">
        <v>25716</v>
      </c>
      <c r="D34" s="491">
        <v>50</v>
      </c>
      <c r="E34" s="191">
        <f>D34-40</f>
        <v>10</v>
      </c>
      <c r="F34" s="437"/>
      <c r="G34" s="437"/>
      <c r="H34" s="437"/>
      <c r="I34" s="437"/>
      <c r="J34" s="437"/>
      <c r="K34" s="437"/>
      <c r="L34" s="187">
        <f t="shared" si="0"/>
        <v>0</v>
      </c>
      <c r="M34" s="541" t="e">
        <f t="shared" si="1"/>
        <v>#DIV/0!</v>
      </c>
      <c r="N34" s="187">
        <f t="shared" si="4"/>
        <v>-1088</v>
      </c>
      <c r="O34" s="1198">
        <f t="shared" si="3"/>
        <v>0</v>
      </c>
    </row>
    <row r="35" spans="1:15" ht="14.25" hidden="1">
      <c r="A35" s="1197">
        <v>28</v>
      </c>
      <c r="B35" s="188" t="s">
        <v>192</v>
      </c>
      <c r="C35" s="492">
        <v>24222</v>
      </c>
      <c r="D35" s="304">
        <v>55</v>
      </c>
      <c r="E35" s="191">
        <v>16</v>
      </c>
      <c r="F35" s="437"/>
      <c r="G35" s="437"/>
      <c r="H35" s="437"/>
      <c r="I35" s="437"/>
      <c r="J35" s="437"/>
      <c r="K35" s="437"/>
      <c r="L35" s="187">
        <f t="shared" si="0"/>
        <v>0</v>
      </c>
      <c r="M35" s="541" t="e">
        <f t="shared" si="1"/>
        <v>#DIV/0!</v>
      </c>
      <c r="N35" s="187">
        <f t="shared" si="4"/>
        <v>-1088</v>
      </c>
      <c r="O35" s="1198">
        <f t="shared" si="3"/>
        <v>0</v>
      </c>
    </row>
    <row r="36" spans="1:15" ht="14.25" hidden="1">
      <c r="A36" s="1197">
        <v>29</v>
      </c>
      <c r="B36" s="188" t="s">
        <v>204</v>
      </c>
      <c r="C36" s="484">
        <v>28504</v>
      </c>
      <c r="D36" s="192">
        <v>43</v>
      </c>
      <c r="E36" s="543">
        <v>3</v>
      </c>
      <c r="F36" s="437"/>
      <c r="G36" s="437"/>
      <c r="H36" s="187"/>
      <c r="I36" s="187"/>
      <c r="J36" s="187"/>
      <c r="K36" s="187"/>
      <c r="L36" s="187">
        <f t="shared" si="0"/>
        <v>0</v>
      </c>
      <c r="M36" s="541" t="e">
        <f aca="true" t="shared" si="5" ref="M36:M69">SUM(F36:K36)/COUNT(F36:K36)</f>
        <v>#DIV/0!</v>
      </c>
      <c r="N36" s="187">
        <f t="shared" si="4"/>
        <v>-1088</v>
      </c>
      <c r="O36" s="1198">
        <f t="shared" si="3"/>
        <v>0</v>
      </c>
    </row>
    <row r="37" spans="1:15" ht="14.25" hidden="1">
      <c r="A37" s="1197">
        <v>30</v>
      </c>
      <c r="B37" s="489" t="s">
        <v>205</v>
      </c>
      <c r="C37" s="480">
        <v>27344</v>
      </c>
      <c r="D37" s="304">
        <v>46</v>
      </c>
      <c r="E37" s="189">
        <v>6</v>
      </c>
      <c r="F37" s="437"/>
      <c r="G37" s="437"/>
      <c r="H37" s="437"/>
      <c r="I37" s="437"/>
      <c r="J37" s="437"/>
      <c r="K37" s="437"/>
      <c r="L37" s="187">
        <f t="shared" si="0"/>
        <v>0</v>
      </c>
      <c r="M37" s="541" t="e">
        <f t="shared" si="5"/>
        <v>#DIV/0!</v>
      </c>
      <c r="N37" s="187">
        <f t="shared" si="4"/>
        <v>-1088</v>
      </c>
      <c r="O37" s="1198">
        <f t="shared" si="3"/>
        <v>0</v>
      </c>
    </row>
    <row r="38" spans="1:15" ht="14.25" hidden="1">
      <c r="A38" s="1197">
        <v>31</v>
      </c>
      <c r="B38" s="188" t="s">
        <v>195</v>
      </c>
      <c r="C38" s="485">
        <v>22786</v>
      </c>
      <c r="D38" s="491">
        <v>59</v>
      </c>
      <c r="E38" s="544">
        <v>19</v>
      </c>
      <c r="F38" s="187"/>
      <c r="G38" s="187"/>
      <c r="H38" s="488"/>
      <c r="I38" s="488"/>
      <c r="J38" s="437"/>
      <c r="K38" s="437"/>
      <c r="L38" s="187">
        <f t="shared" si="0"/>
        <v>0</v>
      </c>
      <c r="M38" s="541" t="e">
        <f t="shared" si="5"/>
        <v>#DIV/0!</v>
      </c>
      <c r="N38" s="187">
        <f t="shared" si="4"/>
        <v>-1088</v>
      </c>
      <c r="O38" s="1198">
        <f t="shared" si="3"/>
        <v>0</v>
      </c>
    </row>
    <row r="39" spans="1:15" ht="15" hidden="1">
      <c r="A39" s="1197">
        <v>32</v>
      </c>
      <c r="B39" s="188"/>
      <c r="C39" s="484"/>
      <c r="D39" s="192"/>
      <c r="E39" s="543"/>
      <c r="F39" s="400"/>
      <c r="G39" s="400"/>
      <c r="H39" s="400"/>
      <c r="I39" s="400"/>
      <c r="J39" s="400"/>
      <c r="K39" s="400"/>
      <c r="L39" s="187">
        <f t="shared" si="0"/>
        <v>0</v>
      </c>
      <c r="M39" s="541" t="e">
        <f t="shared" si="5"/>
        <v>#DIV/0!</v>
      </c>
      <c r="N39" s="187">
        <f t="shared" si="4"/>
        <v>-1088</v>
      </c>
      <c r="O39" s="1198">
        <f t="shared" si="3"/>
        <v>0</v>
      </c>
    </row>
    <row r="40" spans="1:15" ht="15" hidden="1">
      <c r="A40" s="1197">
        <v>34</v>
      </c>
      <c r="B40" s="188"/>
      <c r="C40" s="484"/>
      <c r="D40" s="192"/>
      <c r="E40" s="543"/>
      <c r="F40" s="400"/>
      <c r="G40" s="400"/>
      <c r="H40" s="400"/>
      <c r="I40" s="400"/>
      <c r="J40" s="400"/>
      <c r="K40" s="400"/>
      <c r="L40" s="187"/>
      <c r="M40" s="541" t="e">
        <f t="shared" si="5"/>
        <v>#DIV/0!</v>
      </c>
      <c r="N40" s="187"/>
      <c r="O40" s="1198"/>
    </row>
    <row r="41" spans="1:15" ht="15" hidden="1">
      <c r="A41" s="1197">
        <v>35</v>
      </c>
      <c r="B41" s="188"/>
      <c r="C41" s="484"/>
      <c r="D41" s="192"/>
      <c r="E41" s="543"/>
      <c r="F41" s="400"/>
      <c r="G41" s="400"/>
      <c r="H41" s="400"/>
      <c r="I41" s="400"/>
      <c r="J41" s="400"/>
      <c r="K41" s="400"/>
      <c r="L41" s="187"/>
      <c r="M41" s="541" t="e">
        <f t="shared" si="5"/>
        <v>#DIV/0!</v>
      </c>
      <c r="N41" s="187"/>
      <c r="O41" s="1198"/>
    </row>
    <row r="42" spans="1:15" ht="15" hidden="1">
      <c r="A42" s="1197">
        <v>36</v>
      </c>
      <c r="B42" s="188"/>
      <c r="C42" s="484"/>
      <c r="D42" s="192"/>
      <c r="E42" s="543"/>
      <c r="F42" s="400"/>
      <c r="G42" s="400"/>
      <c r="H42" s="400"/>
      <c r="I42" s="400"/>
      <c r="J42" s="400"/>
      <c r="K42" s="400"/>
      <c r="L42" s="187"/>
      <c r="M42" s="541" t="e">
        <f t="shared" si="5"/>
        <v>#DIV/0!</v>
      </c>
      <c r="N42" s="187"/>
      <c r="O42" s="1198"/>
    </row>
    <row r="43" spans="1:15" ht="14.25" hidden="1">
      <c r="A43" s="1197">
        <v>37</v>
      </c>
      <c r="B43" s="188" t="s">
        <v>206</v>
      </c>
      <c r="C43" s="480">
        <v>24310</v>
      </c>
      <c r="D43" s="304">
        <v>51</v>
      </c>
      <c r="E43" s="189">
        <v>11</v>
      </c>
      <c r="F43" s="437"/>
      <c r="G43" s="437"/>
      <c r="H43" s="437"/>
      <c r="I43" s="437"/>
      <c r="J43" s="437"/>
      <c r="K43" s="437"/>
      <c r="L43" s="187">
        <f aca="true" t="shared" si="6" ref="L43:L53">SUM(F43:K43)+E43*COUNTA(F43:K43)</f>
        <v>0</v>
      </c>
      <c r="M43" s="541" t="e">
        <f t="shared" si="5"/>
        <v>#DIV/0!</v>
      </c>
      <c r="N43" s="187">
        <f aca="true" t="shared" si="7" ref="N43:N59">L43-$L$18</f>
        <v>-1088</v>
      </c>
      <c r="O43" s="1198">
        <f aca="true" t="shared" si="8" ref="O43:O58">MAX(F43:K43)</f>
        <v>0</v>
      </c>
    </row>
    <row r="44" spans="1:15" ht="14.25" hidden="1">
      <c r="A44" s="1197">
        <v>38</v>
      </c>
      <c r="B44" s="188" t="s">
        <v>118</v>
      </c>
      <c r="C44" s="480">
        <v>24553</v>
      </c>
      <c r="D44" s="304">
        <f>2020-1967</f>
        <v>53</v>
      </c>
      <c r="E44" s="191">
        <f>D44-40</f>
        <v>13</v>
      </c>
      <c r="F44" s="437"/>
      <c r="G44" s="437"/>
      <c r="H44" s="437"/>
      <c r="I44" s="296"/>
      <c r="J44" s="437"/>
      <c r="K44" s="437"/>
      <c r="L44" s="187">
        <f t="shared" si="6"/>
        <v>0</v>
      </c>
      <c r="M44" s="541" t="e">
        <f t="shared" si="5"/>
        <v>#DIV/0!</v>
      </c>
      <c r="N44" s="187">
        <f t="shared" si="7"/>
        <v>-1088</v>
      </c>
      <c r="O44" s="1198">
        <f t="shared" si="8"/>
        <v>0</v>
      </c>
    </row>
    <row r="45" spans="1:15" ht="14.25" hidden="1">
      <c r="A45" s="1197">
        <v>39</v>
      </c>
      <c r="B45" s="188" t="s">
        <v>207</v>
      </c>
      <c r="C45" s="480">
        <v>27476</v>
      </c>
      <c r="D45" s="491">
        <v>46</v>
      </c>
      <c r="E45" s="544">
        <v>16</v>
      </c>
      <c r="F45" s="437"/>
      <c r="G45" s="437"/>
      <c r="H45" s="187"/>
      <c r="I45" s="187"/>
      <c r="J45" s="187"/>
      <c r="K45" s="187"/>
      <c r="L45" s="187">
        <f t="shared" si="6"/>
        <v>0</v>
      </c>
      <c r="M45" s="541" t="e">
        <f t="shared" si="5"/>
        <v>#DIV/0!</v>
      </c>
      <c r="N45" s="187">
        <f t="shared" si="7"/>
        <v>-1088</v>
      </c>
      <c r="O45" s="1198">
        <f t="shared" si="8"/>
        <v>0</v>
      </c>
    </row>
    <row r="46" spans="1:15" ht="14.25" hidden="1">
      <c r="A46" s="1197">
        <v>40</v>
      </c>
      <c r="B46" s="489" t="s">
        <v>117</v>
      </c>
      <c r="C46" s="490">
        <v>22701</v>
      </c>
      <c r="D46" s="491">
        <v>59</v>
      </c>
      <c r="E46" s="191">
        <v>19</v>
      </c>
      <c r="F46" s="437"/>
      <c r="G46" s="437"/>
      <c r="H46" s="437"/>
      <c r="I46" s="437"/>
      <c r="J46" s="437"/>
      <c r="K46" s="437"/>
      <c r="L46" s="187">
        <f t="shared" si="6"/>
        <v>0</v>
      </c>
      <c r="M46" s="541" t="e">
        <f t="shared" si="5"/>
        <v>#DIV/0!</v>
      </c>
      <c r="N46" s="187">
        <f t="shared" si="7"/>
        <v>-1088</v>
      </c>
      <c r="O46" s="1198">
        <f t="shared" si="8"/>
        <v>0</v>
      </c>
    </row>
    <row r="47" spans="1:15" ht="14.25" hidden="1">
      <c r="A47" s="1197">
        <v>41</v>
      </c>
      <c r="B47" s="489" t="s">
        <v>120</v>
      </c>
      <c r="C47" s="490">
        <v>24971</v>
      </c>
      <c r="D47" s="491">
        <v>52</v>
      </c>
      <c r="E47" s="191">
        <v>23</v>
      </c>
      <c r="F47" s="437"/>
      <c r="G47" s="437"/>
      <c r="H47" s="437"/>
      <c r="I47" s="437"/>
      <c r="J47" s="437"/>
      <c r="K47" s="437"/>
      <c r="L47" s="187">
        <f t="shared" si="6"/>
        <v>0</v>
      </c>
      <c r="M47" s="541" t="e">
        <f t="shared" si="5"/>
        <v>#DIV/0!</v>
      </c>
      <c r="N47" s="187">
        <f t="shared" si="7"/>
        <v>-1088</v>
      </c>
      <c r="O47" s="1198">
        <f t="shared" si="8"/>
        <v>0</v>
      </c>
    </row>
    <row r="48" spans="1:15" ht="14.25" hidden="1">
      <c r="A48" s="1197">
        <v>43</v>
      </c>
      <c r="B48" s="188" t="s">
        <v>121</v>
      </c>
      <c r="C48" s="480">
        <v>17995</v>
      </c>
      <c r="D48" s="304">
        <v>72</v>
      </c>
      <c r="E48" s="189">
        <v>32</v>
      </c>
      <c r="F48" s="437"/>
      <c r="G48" s="437"/>
      <c r="H48" s="437"/>
      <c r="I48" s="437"/>
      <c r="J48" s="437"/>
      <c r="K48" s="437"/>
      <c r="L48" s="187">
        <f t="shared" si="6"/>
        <v>0</v>
      </c>
      <c r="M48" s="541" t="e">
        <f t="shared" si="5"/>
        <v>#DIV/0!</v>
      </c>
      <c r="N48" s="187">
        <f t="shared" si="7"/>
        <v>-1088</v>
      </c>
      <c r="O48" s="1198">
        <f t="shared" si="8"/>
        <v>0</v>
      </c>
    </row>
    <row r="49" spans="1:15" ht="14.25" hidden="1">
      <c r="A49" s="1197">
        <v>44</v>
      </c>
      <c r="B49" s="188" t="s">
        <v>122</v>
      </c>
      <c r="C49" s="480">
        <v>24624</v>
      </c>
      <c r="D49" s="304">
        <v>53</v>
      </c>
      <c r="E49" s="191">
        <v>23</v>
      </c>
      <c r="F49" s="437"/>
      <c r="G49" s="437"/>
      <c r="H49" s="437"/>
      <c r="I49" s="437"/>
      <c r="J49" s="437"/>
      <c r="K49" s="437"/>
      <c r="L49" s="187">
        <f t="shared" si="6"/>
        <v>0</v>
      </c>
      <c r="M49" s="541" t="e">
        <f t="shared" si="5"/>
        <v>#DIV/0!</v>
      </c>
      <c r="N49" s="187">
        <f t="shared" si="7"/>
        <v>-1088</v>
      </c>
      <c r="O49" s="1198">
        <f t="shared" si="8"/>
        <v>0</v>
      </c>
    </row>
    <row r="50" spans="1:15" ht="14.25" hidden="1">
      <c r="A50" s="1197">
        <v>45</v>
      </c>
      <c r="B50" s="194" t="s">
        <v>196</v>
      </c>
      <c r="C50" s="485">
        <v>21827</v>
      </c>
      <c r="D50" s="491">
        <v>61</v>
      </c>
      <c r="E50" s="544">
        <v>21</v>
      </c>
      <c r="F50" s="437"/>
      <c r="G50" s="437"/>
      <c r="H50" s="437"/>
      <c r="I50" s="437"/>
      <c r="J50" s="437"/>
      <c r="K50" s="437"/>
      <c r="L50" s="187">
        <f t="shared" si="6"/>
        <v>0</v>
      </c>
      <c r="M50" s="541" t="e">
        <f t="shared" si="5"/>
        <v>#DIV/0!</v>
      </c>
      <c r="N50" s="187">
        <f t="shared" si="7"/>
        <v>-1088</v>
      </c>
      <c r="O50" s="1198">
        <f t="shared" si="8"/>
        <v>0</v>
      </c>
    </row>
    <row r="51" spans="1:15" ht="14.25" hidden="1">
      <c r="A51" s="1197">
        <v>46</v>
      </c>
      <c r="B51" s="194" t="s">
        <v>109</v>
      </c>
      <c r="C51" s="480">
        <v>25726</v>
      </c>
      <c r="D51" s="304">
        <v>51</v>
      </c>
      <c r="E51" s="189">
        <v>11</v>
      </c>
      <c r="F51" s="437"/>
      <c r="G51" s="437"/>
      <c r="H51" s="187"/>
      <c r="I51" s="437"/>
      <c r="J51" s="437"/>
      <c r="K51" s="437"/>
      <c r="L51" s="187">
        <f t="shared" si="6"/>
        <v>0</v>
      </c>
      <c r="M51" s="541" t="e">
        <f t="shared" si="5"/>
        <v>#DIV/0!</v>
      </c>
      <c r="N51" s="187">
        <f t="shared" si="7"/>
        <v>-1088</v>
      </c>
      <c r="O51" s="1198">
        <f t="shared" si="8"/>
        <v>0</v>
      </c>
    </row>
    <row r="52" spans="1:15" ht="14.25" hidden="1">
      <c r="A52" s="1197">
        <v>47</v>
      </c>
      <c r="B52" s="194" t="s">
        <v>208</v>
      </c>
      <c r="C52" s="484">
        <v>24098</v>
      </c>
      <c r="D52" s="192">
        <v>55</v>
      </c>
      <c r="E52" s="543">
        <v>15</v>
      </c>
      <c r="F52" s="437">
        <v>143</v>
      </c>
      <c r="G52" s="437">
        <v>138</v>
      </c>
      <c r="H52" s="187">
        <v>195</v>
      </c>
      <c r="I52" s="187">
        <v>162</v>
      </c>
      <c r="J52" s="187"/>
      <c r="K52" s="187"/>
      <c r="L52" s="187">
        <f t="shared" si="6"/>
        <v>698</v>
      </c>
      <c r="M52" s="541">
        <f t="shared" si="5"/>
        <v>159.5</v>
      </c>
      <c r="N52" s="187">
        <f t="shared" si="7"/>
        <v>-390</v>
      </c>
      <c r="O52" s="1198">
        <f t="shared" si="8"/>
        <v>195</v>
      </c>
    </row>
    <row r="53" spans="1:15" ht="14.25" hidden="1">
      <c r="A53" s="1197">
        <v>48</v>
      </c>
      <c r="B53" s="188" t="s">
        <v>209</v>
      </c>
      <c r="C53" s="480">
        <v>25944</v>
      </c>
      <c r="D53" s="304"/>
      <c r="E53" s="189">
        <v>17</v>
      </c>
      <c r="F53" s="437"/>
      <c r="G53" s="437"/>
      <c r="H53" s="437"/>
      <c r="I53" s="437"/>
      <c r="J53" s="437"/>
      <c r="K53" s="437"/>
      <c r="L53" s="187">
        <f t="shared" si="6"/>
        <v>0</v>
      </c>
      <c r="M53" s="541" t="e">
        <f t="shared" si="5"/>
        <v>#DIV/0!</v>
      </c>
      <c r="N53" s="187">
        <f t="shared" si="7"/>
        <v>-1088</v>
      </c>
      <c r="O53" s="1198">
        <f t="shared" si="8"/>
        <v>0</v>
      </c>
    </row>
    <row r="54" spans="1:15" ht="14.25" hidden="1">
      <c r="A54" s="1197">
        <v>49</v>
      </c>
      <c r="B54" s="188" t="s">
        <v>210</v>
      </c>
      <c r="C54" s="480">
        <v>25377</v>
      </c>
      <c r="D54" s="304"/>
      <c r="E54" s="189">
        <v>9</v>
      </c>
      <c r="F54" s="296"/>
      <c r="G54" s="437"/>
      <c r="H54" s="488"/>
      <c r="I54" s="437"/>
      <c r="J54" s="437"/>
      <c r="K54" s="437"/>
      <c r="L54" s="187">
        <f>SUM(F54:K54)+E81*COUNTA(F54:K54)</f>
        <v>0</v>
      </c>
      <c r="M54" s="541" t="e">
        <f t="shared" si="5"/>
        <v>#DIV/0!</v>
      </c>
      <c r="N54" s="187">
        <f t="shared" si="7"/>
        <v>-1088</v>
      </c>
      <c r="O54" s="1198">
        <f t="shared" si="8"/>
        <v>0</v>
      </c>
    </row>
    <row r="55" spans="1:15" ht="14.25" hidden="1">
      <c r="A55" s="1197">
        <v>50</v>
      </c>
      <c r="B55" s="188" t="s">
        <v>211</v>
      </c>
      <c r="C55" s="480">
        <v>21649</v>
      </c>
      <c r="D55" s="304"/>
      <c r="E55" s="293">
        <v>18</v>
      </c>
      <c r="F55" s="437"/>
      <c r="G55" s="437"/>
      <c r="H55" s="488"/>
      <c r="I55" s="488"/>
      <c r="J55" s="437"/>
      <c r="K55" s="437"/>
      <c r="L55" s="187">
        <f>SUM(F55:K55)+E55*COUNTA(F55:K55)</f>
        <v>0</v>
      </c>
      <c r="M55" s="541" t="e">
        <f t="shared" si="5"/>
        <v>#DIV/0!</v>
      </c>
      <c r="N55" s="187">
        <f t="shared" si="7"/>
        <v>-1088</v>
      </c>
      <c r="O55" s="1198">
        <f t="shared" si="8"/>
        <v>0</v>
      </c>
    </row>
    <row r="56" spans="1:15" ht="14.25" hidden="1">
      <c r="A56" s="1197">
        <v>25</v>
      </c>
      <c r="B56" s="546" t="s">
        <v>212</v>
      </c>
      <c r="C56" s="547">
        <v>21849</v>
      </c>
      <c r="D56" s="548">
        <v>61</v>
      </c>
      <c r="E56" s="549">
        <f>D56-40</f>
        <v>21</v>
      </c>
      <c r="F56" s="292"/>
      <c r="G56" s="296"/>
      <c r="H56" s="296"/>
      <c r="I56" s="296"/>
      <c r="J56" s="296"/>
      <c r="K56" s="296"/>
      <c r="L56" s="292" t="e">
        <f>SUM(F56:K56)+#REF!*COUNTA(F56:K56)</f>
        <v>#REF!</v>
      </c>
      <c r="M56" s="541" t="e">
        <f t="shared" si="5"/>
        <v>#DIV/0!</v>
      </c>
      <c r="N56" s="187" t="e">
        <f t="shared" si="7"/>
        <v>#REF!</v>
      </c>
      <c r="O56" s="1198">
        <f t="shared" si="8"/>
        <v>0</v>
      </c>
    </row>
    <row r="57" spans="1:15" ht="14.25" hidden="1">
      <c r="A57" s="1197">
        <v>26</v>
      </c>
      <c r="B57" s="546" t="s">
        <v>89</v>
      </c>
      <c r="C57" s="547">
        <v>23761</v>
      </c>
      <c r="D57" s="550">
        <v>56</v>
      </c>
      <c r="E57" s="551">
        <v>16</v>
      </c>
      <c r="F57" s="353"/>
      <c r="G57" s="437"/>
      <c r="H57" s="437"/>
      <c r="I57" s="437"/>
      <c r="J57" s="437"/>
      <c r="K57" s="437"/>
      <c r="L57" s="187" t="e">
        <f>SUM(F57:K57)+#REF!*COUNTA(F57:K57)</f>
        <v>#REF!</v>
      </c>
      <c r="M57" s="541" t="e">
        <f t="shared" si="5"/>
        <v>#DIV/0!</v>
      </c>
      <c r="N57" s="187" t="e">
        <f t="shared" si="7"/>
        <v>#REF!</v>
      </c>
      <c r="O57" s="1198">
        <f t="shared" si="8"/>
        <v>0</v>
      </c>
    </row>
    <row r="58" spans="1:15" ht="14.25" hidden="1">
      <c r="A58" s="1197">
        <v>27</v>
      </c>
      <c r="B58" s="546" t="s">
        <v>213</v>
      </c>
      <c r="C58" s="547">
        <v>26961</v>
      </c>
      <c r="D58" s="552">
        <v>47</v>
      </c>
      <c r="E58" s="551">
        <v>17</v>
      </c>
      <c r="F58" s="437"/>
      <c r="G58" s="437"/>
      <c r="H58" s="187"/>
      <c r="I58" s="187"/>
      <c r="J58" s="187"/>
      <c r="K58" s="187"/>
      <c r="L58" s="187" t="e">
        <f>SUM(F58:K58)+#REF!*COUNTA(F58:K58)</f>
        <v>#REF!</v>
      </c>
      <c r="M58" s="541" t="e">
        <f t="shared" si="5"/>
        <v>#DIV/0!</v>
      </c>
      <c r="N58" s="187" t="e">
        <f t="shared" si="7"/>
        <v>#REF!</v>
      </c>
      <c r="O58" s="1198">
        <f t="shared" si="8"/>
        <v>0</v>
      </c>
    </row>
    <row r="59" spans="1:15" ht="14.25" hidden="1">
      <c r="A59" s="1197">
        <v>28</v>
      </c>
      <c r="B59" s="546" t="s">
        <v>26</v>
      </c>
      <c r="C59" s="547">
        <v>24735</v>
      </c>
      <c r="D59" s="552">
        <v>53</v>
      </c>
      <c r="E59" s="551">
        <v>13</v>
      </c>
      <c r="F59" s="437"/>
      <c r="G59" s="437"/>
      <c r="H59" s="187"/>
      <c r="I59" s="437"/>
      <c r="J59" s="437"/>
      <c r="K59" s="437"/>
      <c r="L59" s="187" t="e">
        <f>SUM(F59:K59)+#REF!*COUNTA(F59:K59)</f>
        <v>#REF!</v>
      </c>
      <c r="M59" s="541" t="e">
        <f t="shared" si="5"/>
        <v>#DIV/0!</v>
      </c>
      <c r="N59" s="187" t="e">
        <f t="shared" si="7"/>
        <v>#REF!</v>
      </c>
      <c r="O59" s="1198"/>
    </row>
    <row r="60" spans="1:15" ht="14.25" hidden="1">
      <c r="A60" s="1197"/>
      <c r="B60" s="546" t="s">
        <v>214</v>
      </c>
      <c r="C60" s="553">
        <v>25012</v>
      </c>
      <c r="D60" s="552"/>
      <c r="E60" s="551">
        <v>10</v>
      </c>
      <c r="F60" s="437"/>
      <c r="G60" s="437"/>
      <c r="H60" s="187"/>
      <c r="I60" s="437"/>
      <c r="J60" s="437"/>
      <c r="K60" s="437"/>
      <c r="L60" s="187"/>
      <c r="M60" s="541" t="e">
        <f t="shared" si="5"/>
        <v>#DIV/0!</v>
      </c>
      <c r="N60" s="187"/>
      <c r="O60" s="1198"/>
    </row>
    <row r="61" spans="1:15" ht="14.25" hidden="1">
      <c r="A61" s="1197"/>
      <c r="B61" s="546" t="s">
        <v>215</v>
      </c>
      <c r="C61" s="547">
        <v>23953</v>
      </c>
      <c r="D61" s="552">
        <v>55</v>
      </c>
      <c r="E61" s="549">
        <f>D61-40</f>
        <v>15</v>
      </c>
      <c r="F61" s="437"/>
      <c r="G61" s="437"/>
      <c r="H61" s="187"/>
      <c r="I61" s="437"/>
      <c r="J61" s="437"/>
      <c r="K61" s="437"/>
      <c r="L61" s="187"/>
      <c r="M61" s="541" t="e">
        <f t="shared" si="5"/>
        <v>#DIV/0!</v>
      </c>
      <c r="N61" s="187"/>
      <c r="O61" s="1198"/>
    </row>
    <row r="62" spans="1:15" ht="14.25" hidden="1">
      <c r="A62" s="1197"/>
      <c r="B62" s="546" t="s">
        <v>11</v>
      </c>
      <c r="C62" s="547">
        <v>22686</v>
      </c>
      <c r="D62" s="552">
        <v>59</v>
      </c>
      <c r="E62" s="549">
        <f>D62-40</f>
        <v>19</v>
      </c>
      <c r="F62" s="437"/>
      <c r="G62" s="437"/>
      <c r="H62" s="187"/>
      <c r="I62" s="437"/>
      <c r="J62" s="437"/>
      <c r="K62" s="437"/>
      <c r="L62" s="187"/>
      <c r="M62" s="541" t="e">
        <f t="shared" si="5"/>
        <v>#DIV/0!</v>
      </c>
      <c r="N62" s="187"/>
      <c r="O62" s="1198"/>
    </row>
    <row r="63" spans="1:15" ht="14.25" hidden="1">
      <c r="A63" s="1197"/>
      <c r="B63" s="546" t="s">
        <v>90</v>
      </c>
      <c r="C63" s="547">
        <v>25124</v>
      </c>
      <c r="D63" s="552">
        <v>52</v>
      </c>
      <c r="E63" s="549">
        <v>22</v>
      </c>
      <c r="F63" s="437"/>
      <c r="G63" s="437"/>
      <c r="H63" s="187"/>
      <c r="I63" s="437"/>
      <c r="J63" s="437"/>
      <c r="K63" s="437"/>
      <c r="L63" s="187"/>
      <c r="M63" s="541" t="e">
        <f t="shared" si="5"/>
        <v>#DIV/0!</v>
      </c>
      <c r="N63" s="187"/>
      <c r="O63" s="1198"/>
    </row>
    <row r="64" spans="1:15" ht="14.25" hidden="1">
      <c r="A64" s="1197"/>
      <c r="B64" s="546" t="s">
        <v>216</v>
      </c>
      <c r="C64" s="553">
        <v>25826</v>
      </c>
      <c r="D64" s="552"/>
      <c r="E64" s="551">
        <v>7</v>
      </c>
      <c r="F64" s="437"/>
      <c r="G64" s="437"/>
      <c r="H64" s="187"/>
      <c r="I64" s="437"/>
      <c r="J64" s="437"/>
      <c r="K64" s="437"/>
      <c r="L64" s="187"/>
      <c r="M64" s="541" t="e">
        <f t="shared" si="5"/>
        <v>#DIV/0!</v>
      </c>
      <c r="N64" s="187"/>
      <c r="O64" s="1198"/>
    </row>
    <row r="65" spans="1:15" ht="14.25" hidden="1">
      <c r="A65" s="1197"/>
      <c r="B65" s="554" t="s">
        <v>91</v>
      </c>
      <c r="C65" s="555">
        <v>28509</v>
      </c>
      <c r="D65" s="552">
        <v>43</v>
      </c>
      <c r="E65" s="549">
        <v>13</v>
      </c>
      <c r="F65" s="437"/>
      <c r="G65" s="437"/>
      <c r="H65" s="187"/>
      <c r="I65" s="437"/>
      <c r="J65" s="437"/>
      <c r="K65" s="437"/>
      <c r="L65" s="187"/>
      <c r="M65" s="541" t="e">
        <f t="shared" si="5"/>
        <v>#DIV/0!</v>
      </c>
      <c r="N65" s="187"/>
      <c r="O65" s="1198"/>
    </row>
    <row r="66" spans="1:15" ht="14.25" hidden="1">
      <c r="A66" s="1197"/>
      <c r="B66" s="546" t="s">
        <v>217</v>
      </c>
      <c r="C66" s="553">
        <v>21193</v>
      </c>
      <c r="D66" s="552"/>
      <c r="E66" s="551">
        <v>20</v>
      </c>
      <c r="F66" s="437"/>
      <c r="G66" s="437"/>
      <c r="H66" s="187"/>
      <c r="I66" s="437"/>
      <c r="J66" s="437"/>
      <c r="K66" s="437"/>
      <c r="L66" s="187"/>
      <c r="M66" s="541" t="e">
        <f t="shared" si="5"/>
        <v>#DIV/0!</v>
      </c>
      <c r="N66" s="187"/>
      <c r="O66" s="1198"/>
    </row>
    <row r="67" spans="1:15" ht="14.25" hidden="1">
      <c r="A67" s="1197"/>
      <c r="B67" s="546" t="s">
        <v>218</v>
      </c>
      <c r="C67" s="553">
        <v>23873</v>
      </c>
      <c r="D67" s="552"/>
      <c r="E67" s="551">
        <v>12</v>
      </c>
      <c r="F67" s="437"/>
      <c r="G67" s="437"/>
      <c r="H67" s="187"/>
      <c r="I67" s="437"/>
      <c r="J67" s="437"/>
      <c r="K67" s="437"/>
      <c r="L67" s="187"/>
      <c r="M67" s="541" t="e">
        <f t="shared" si="5"/>
        <v>#DIV/0!</v>
      </c>
      <c r="N67" s="187"/>
      <c r="O67" s="1198"/>
    </row>
    <row r="68" spans="1:15" ht="14.25" hidden="1">
      <c r="A68" s="1197">
        <v>29</v>
      </c>
      <c r="B68" s="546" t="s">
        <v>219</v>
      </c>
      <c r="C68" s="553">
        <v>24966</v>
      </c>
      <c r="D68" s="552"/>
      <c r="E68" s="556">
        <v>10</v>
      </c>
      <c r="F68" s="437"/>
      <c r="G68" s="437"/>
      <c r="H68" s="437"/>
      <c r="I68" s="437"/>
      <c r="J68" s="437"/>
      <c r="K68" s="437"/>
      <c r="L68" s="187" t="e">
        <f>SUM(F68:K68)+#REF!*COUNTA(F68:K68)</f>
        <v>#REF!</v>
      </c>
      <c r="M68" s="541" t="e">
        <f t="shared" si="5"/>
        <v>#DIV/0!</v>
      </c>
      <c r="N68" s="187" t="e">
        <f>L68-$L$18</f>
        <v>#REF!</v>
      </c>
      <c r="O68" s="1198"/>
    </row>
    <row r="69" spans="1:15" ht="14.25" hidden="1">
      <c r="A69" s="1197">
        <v>30</v>
      </c>
      <c r="B69" s="437"/>
      <c r="C69" s="437"/>
      <c r="D69" s="491"/>
      <c r="E69" s="195"/>
      <c r="F69" s="437"/>
      <c r="G69" s="437"/>
      <c r="H69" s="437"/>
      <c r="I69" s="437"/>
      <c r="J69" s="437"/>
      <c r="K69" s="437"/>
      <c r="L69" s="187">
        <f>SUM(F69:K69)+E69*COUNTA(F69:K69)</f>
        <v>0</v>
      </c>
      <c r="M69" s="541" t="e">
        <f t="shared" si="5"/>
        <v>#DIV/0!</v>
      </c>
      <c r="N69" s="187"/>
      <c r="O69" s="1198"/>
    </row>
    <row r="70" spans="1:15" ht="15" thickBot="1">
      <c r="A70" s="2207" t="s">
        <v>92</v>
      </c>
      <c r="B70" s="2208"/>
      <c r="C70" s="570">
        <f>MAX(F4:K16)</f>
        <v>257</v>
      </c>
      <c r="D70" s="1457"/>
      <c r="E70" s="1458"/>
      <c r="F70" s="1459">
        <f>MAX(F4:F31)</f>
        <v>246</v>
      </c>
      <c r="G70" s="1459">
        <f>MAX(G4:G31)</f>
        <v>255</v>
      </c>
      <c r="H70" s="1459">
        <f>MAX(H4:H31)</f>
        <v>193</v>
      </c>
      <c r="I70" s="1459">
        <f>MAX(I4:I31)</f>
        <v>257</v>
      </c>
      <c r="J70" s="1459">
        <f>MAX(J4:J31)</f>
        <v>233</v>
      </c>
      <c r="K70" s="1459"/>
      <c r="L70" s="575"/>
      <c r="M70" s="575"/>
      <c r="N70" s="575"/>
      <c r="O70" s="907"/>
    </row>
    <row r="79" ht="15">
      <c r="N79" s="1055"/>
    </row>
  </sheetData>
  <sheetProtection/>
  <mergeCells count="2">
    <mergeCell ref="A2:C2"/>
    <mergeCell ref="A70:B70"/>
  </mergeCells>
  <conditionalFormatting sqref="F33:G33 F32:K32 J33:K33 F34:K37 F39:K69">
    <cfRule type="cellIs" priority="192" dxfId="0" operator="greaterThan">
      <formula>199</formula>
    </cfRule>
  </conditionalFormatting>
  <conditionalFormatting sqref="H26">
    <cfRule type="cellIs" priority="181" dxfId="0" operator="greaterThan">
      <formula>199</formula>
    </cfRule>
  </conditionalFormatting>
  <conditionalFormatting sqref="F26:G26">
    <cfRule type="cellIs" priority="180" dxfId="0" operator="greaterThan">
      <formula>199</formula>
    </cfRule>
  </conditionalFormatting>
  <conditionalFormatting sqref="F33:G33 J33:K33 F32:K32 F26:K26 J31:K31 F34:K37 F39:K69">
    <cfRule type="cellIs" priority="145" dxfId="2" operator="greaterThan" stopIfTrue="1">
      <formula>199.9</formula>
    </cfRule>
  </conditionalFormatting>
  <conditionalFormatting sqref="H31">
    <cfRule type="cellIs" priority="135" dxfId="0" operator="greaterThan">
      <formula>199</formula>
    </cfRule>
  </conditionalFormatting>
  <conditionalFormatting sqref="F31:G31">
    <cfRule type="cellIs" priority="134" dxfId="0" operator="greaterThan">
      <formula>199</formula>
    </cfRule>
  </conditionalFormatting>
  <conditionalFormatting sqref="F31:I31">
    <cfRule type="cellIs" priority="133" dxfId="2" operator="greaterThan" stopIfTrue="1">
      <formula>199.9</formula>
    </cfRule>
  </conditionalFormatting>
  <conditionalFormatting sqref="F28:K30">
    <cfRule type="cellIs" priority="45" dxfId="11" operator="equal">
      <formula>200</formula>
    </cfRule>
    <cfRule type="cellIs" priority="46" dxfId="11" operator="greaterThan">
      <formula>200</formula>
    </cfRule>
  </conditionalFormatting>
  <conditionalFormatting sqref="F25:K25">
    <cfRule type="cellIs" priority="43" dxfId="11" operator="equal">
      <formula>200</formula>
    </cfRule>
    <cfRule type="cellIs" priority="44" dxfId="11" operator="greaterThan">
      <formula>200</formula>
    </cfRule>
  </conditionalFormatting>
  <conditionalFormatting sqref="I38:K38 J14:K14 J16:K16">
    <cfRule type="cellIs" priority="24" dxfId="5" operator="equal">
      <formula>200</formula>
    </cfRule>
  </conditionalFormatting>
  <conditionalFormatting sqref="I38:K38 J14:K14 J16:K16">
    <cfRule type="cellIs" priority="23" dxfId="5" operator="greaterThan">
      <formula>200</formula>
    </cfRule>
  </conditionalFormatting>
  <conditionalFormatting sqref="I16">
    <cfRule type="cellIs" priority="6" dxfId="5" operator="equal">
      <formula>200</formula>
    </cfRule>
  </conditionalFormatting>
  <conditionalFormatting sqref="I16">
    <cfRule type="cellIs" priority="5" dxfId="5" operator="greaterThan">
      <formula>200</formula>
    </cfRule>
  </conditionalFormatting>
  <conditionalFormatting sqref="I17">
    <cfRule type="cellIs" priority="4" dxfId="5" operator="equal">
      <formula>200</formula>
    </cfRule>
  </conditionalFormatting>
  <conditionalFormatting sqref="I17">
    <cfRule type="cellIs" priority="3" dxfId="5" operator="greaterThan">
      <formula>200</formula>
    </cfRule>
  </conditionalFormatting>
  <conditionalFormatting sqref="I20:K20">
    <cfRule type="cellIs" priority="2" dxfId="5" operator="equal">
      <formula>200</formula>
    </cfRule>
  </conditionalFormatting>
  <conditionalFormatting sqref="I20:K20">
    <cfRule type="cellIs" priority="1" dxfId="5" operator="greaterThan">
      <formula>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57"/>
  <sheetViews>
    <sheetView zoomScale="70" zoomScaleNormal="70" zoomScalePageLayoutView="0" workbookViewId="0" topLeftCell="F16">
      <selection activeCell="W40" sqref="W40:Y57"/>
    </sheetView>
  </sheetViews>
  <sheetFormatPr defaultColWidth="9.140625" defaultRowHeight="15"/>
  <cols>
    <col min="1" max="1" width="4.8515625" style="196" customWidth="1"/>
    <col min="2" max="2" width="21.28125" style="468" customWidth="1"/>
    <col min="3" max="3" width="14.57421875" style="468" customWidth="1"/>
    <col min="4" max="4" width="11.28125" style="468" customWidth="1"/>
    <col min="5" max="5" width="6.28125" style="468" customWidth="1"/>
    <col min="6" max="6" width="9.7109375" style="468" customWidth="1"/>
    <col min="7" max="7" width="9.421875" style="566" customWidth="1"/>
    <col min="8" max="8" width="9.421875" style="468" customWidth="1"/>
    <col min="9" max="9" width="8.28125" style="566" customWidth="1"/>
    <col min="10" max="10" width="8.28125" style="468" customWidth="1"/>
    <col min="11" max="11" width="5.421875" style="468" customWidth="1"/>
    <col min="12" max="12" width="5.7109375" style="196" customWidth="1"/>
    <col min="13" max="13" width="22.28125" style="468" customWidth="1"/>
    <col min="14" max="14" width="11.28125" style="565" bestFit="1" customWidth="1"/>
    <col min="15" max="16" width="5.8515625" style="468" customWidth="1"/>
    <col min="17" max="17" width="11.7109375" style="468" customWidth="1"/>
    <col min="18" max="18" width="9.421875" style="566" bestFit="1" customWidth="1"/>
    <col min="19" max="19" width="9.421875" style="468" customWidth="1"/>
    <col min="20" max="20" width="9.421875" style="566" bestFit="1" customWidth="1"/>
    <col min="21" max="21" width="9.421875" style="468" customWidth="1"/>
    <col min="22" max="22" width="5.28125" style="468" customWidth="1"/>
    <col min="23" max="23" width="6.00390625" style="468" customWidth="1"/>
    <col min="24" max="24" width="21.7109375" style="468" customWidth="1"/>
    <col min="25" max="25" width="13.140625" style="545" customWidth="1"/>
    <col min="26" max="26" width="8.7109375" style="468" customWidth="1"/>
    <col min="27" max="27" width="6.421875" style="468" bestFit="1" customWidth="1"/>
    <col min="28" max="28" width="6.421875" style="468" customWidth="1"/>
    <col min="29" max="29" width="9.421875" style="468" bestFit="1" customWidth="1"/>
    <col min="30" max="30" width="9.421875" style="468" customWidth="1"/>
    <col min="31" max="31" width="9.421875" style="468" bestFit="1" customWidth="1"/>
    <col min="32" max="32" width="9.421875" style="468" customWidth="1"/>
    <col min="33" max="33" width="4.57421875" style="468" customWidth="1"/>
    <col min="34" max="34" width="3.421875" style="468" customWidth="1"/>
    <col min="35" max="35" width="20.140625" style="468" bestFit="1" customWidth="1"/>
    <col min="36" max="36" width="11.8515625" style="468" customWidth="1"/>
    <col min="37" max="37" width="11.28125" style="468" customWidth="1"/>
    <col min="38" max="38" width="9.140625" style="468" customWidth="1"/>
    <col min="39" max="39" width="9.57421875" style="468" customWidth="1"/>
    <col min="40" max="40" width="9.421875" style="468" bestFit="1" customWidth="1"/>
    <col min="41" max="16384" width="8.8515625" style="468" customWidth="1"/>
  </cols>
  <sheetData>
    <row r="1" ht="40.5" customHeight="1">
      <c r="B1" s="820" t="s">
        <v>428</v>
      </c>
    </row>
    <row r="2" spans="2:35" s="559" customFormat="1" ht="18">
      <c r="B2" s="559" t="s">
        <v>93</v>
      </c>
      <c r="M2" s="559" t="s">
        <v>94</v>
      </c>
      <c r="N2" s="560"/>
      <c r="X2" s="559" t="s">
        <v>220</v>
      </c>
      <c r="Y2" s="561"/>
      <c r="AI2" s="559" t="s">
        <v>62</v>
      </c>
    </row>
    <row r="3" spans="10:25" s="559" customFormat="1" ht="18">
      <c r="J3" s="197" t="s">
        <v>0</v>
      </c>
      <c r="N3" s="560"/>
      <c r="Y3" s="561"/>
    </row>
    <row r="4" spans="1:23" ht="13.5" customHeight="1" thickBot="1">
      <c r="A4" s="436"/>
      <c r="B4" s="436" t="s">
        <v>95</v>
      </c>
      <c r="C4" s="563" t="s">
        <v>221</v>
      </c>
      <c r="D4" s="436"/>
      <c r="E4" s="436" t="s">
        <v>96</v>
      </c>
      <c r="F4" s="436"/>
      <c r="G4" s="564" t="s">
        <v>97</v>
      </c>
      <c r="H4" s="564"/>
      <c r="I4" s="564" t="s">
        <v>98</v>
      </c>
      <c r="J4" s="564"/>
      <c r="W4" s="198"/>
    </row>
    <row r="5" spans="1:23" ht="13.5" customHeight="1">
      <c r="A5" s="567">
        <v>1</v>
      </c>
      <c r="B5" s="1533" t="s">
        <v>181</v>
      </c>
      <c r="C5" s="1518">
        <v>24706</v>
      </c>
      <c r="D5" s="1314">
        <v>56</v>
      </c>
      <c r="E5" s="1314">
        <v>16</v>
      </c>
      <c r="F5" s="1534">
        <v>246</v>
      </c>
      <c r="G5" s="1535">
        <v>16</v>
      </c>
      <c r="H5" s="1534">
        <v>216</v>
      </c>
      <c r="I5" s="1536">
        <v>16</v>
      </c>
      <c r="J5" s="1537">
        <v>494</v>
      </c>
      <c r="K5" s="568"/>
      <c r="U5" s="569" t="s">
        <v>99</v>
      </c>
      <c r="W5" s="198"/>
    </row>
    <row r="6" spans="1:23" ht="13.5" customHeight="1" thickBot="1">
      <c r="A6" s="436">
        <v>16</v>
      </c>
      <c r="B6" s="211" t="s">
        <v>90</v>
      </c>
      <c r="C6" s="868">
        <v>25124</v>
      </c>
      <c r="D6" s="585">
        <v>55</v>
      </c>
      <c r="E6" s="1461">
        <v>25</v>
      </c>
      <c r="F6" s="1524">
        <v>200</v>
      </c>
      <c r="G6" s="1525">
        <v>25</v>
      </c>
      <c r="H6" s="1526">
        <v>166</v>
      </c>
      <c r="I6" s="1527">
        <v>25</v>
      </c>
      <c r="J6" s="1528">
        <v>416</v>
      </c>
      <c r="L6" s="573"/>
      <c r="M6" s="436" t="s">
        <v>95</v>
      </c>
      <c r="N6" s="563" t="s">
        <v>221</v>
      </c>
      <c r="O6" s="436"/>
      <c r="P6" s="436" t="s">
        <v>96</v>
      </c>
      <c r="Q6" s="436"/>
      <c r="R6" s="564" t="s">
        <v>97</v>
      </c>
      <c r="S6" s="564"/>
      <c r="T6" s="564" t="s">
        <v>98</v>
      </c>
      <c r="U6" s="564"/>
      <c r="W6" s="198"/>
    </row>
    <row r="7" spans="1:23" ht="13.5" customHeight="1" thickBot="1">
      <c r="A7" s="436"/>
      <c r="B7" s="780"/>
      <c r="C7" s="1052"/>
      <c r="D7" s="1052"/>
      <c r="E7" s="1294"/>
      <c r="F7" s="1294"/>
      <c r="G7" s="1213"/>
      <c r="H7" s="1294"/>
      <c r="I7" s="1213"/>
      <c r="J7" s="1294"/>
      <c r="L7" s="574"/>
      <c r="M7" s="1533" t="s">
        <v>181</v>
      </c>
      <c r="N7" s="1518">
        <v>24706</v>
      </c>
      <c r="O7" s="1314">
        <v>56</v>
      </c>
      <c r="P7" s="1314">
        <v>16</v>
      </c>
      <c r="Q7" s="1534">
        <v>243</v>
      </c>
      <c r="R7" s="1535">
        <v>16</v>
      </c>
      <c r="S7" s="1534">
        <v>181</v>
      </c>
      <c r="T7" s="1536">
        <v>16</v>
      </c>
      <c r="U7" s="1537">
        <f>SUM(Q7+R7+S7+T7)</f>
        <v>456</v>
      </c>
      <c r="V7" s="568"/>
      <c r="W7" s="198"/>
    </row>
    <row r="8" spans="1:23" ht="13.5" customHeight="1" thickBot="1">
      <c r="A8" s="436"/>
      <c r="B8" s="781"/>
      <c r="C8" s="1053"/>
      <c r="D8" s="1053"/>
      <c r="E8" s="1218"/>
      <c r="F8" s="1218"/>
      <c r="G8" s="1213"/>
      <c r="H8" s="1218"/>
      <c r="I8" s="1462"/>
      <c r="J8" s="1218"/>
      <c r="L8" s="573"/>
      <c r="M8" s="1522" t="s">
        <v>17</v>
      </c>
      <c r="N8" s="1523">
        <v>29283</v>
      </c>
      <c r="O8" s="1464">
        <v>44</v>
      </c>
      <c r="P8" s="1464">
        <v>4</v>
      </c>
      <c r="Q8" s="1524">
        <v>213</v>
      </c>
      <c r="R8" s="1525">
        <v>4</v>
      </c>
      <c r="S8" s="1526">
        <v>173</v>
      </c>
      <c r="T8" s="1527">
        <v>4</v>
      </c>
      <c r="U8" s="1210">
        <f>SUM(Q8+R8+S8+T8)</f>
        <v>394</v>
      </c>
      <c r="W8" s="576"/>
    </row>
    <row r="9" spans="1:32" ht="13.5" customHeight="1">
      <c r="A9" s="567">
        <v>9</v>
      </c>
      <c r="B9" s="215" t="s">
        <v>182</v>
      </c>
      <c r="C9" s="1454">
        <v>27680</v>
      </c>
      <c r="D9" s="1307">
        <v>48</v>
      </c>
      <c r="E9" s="1260">
        <v>18</v>
      </c>
      <c r="F9" s="1206">
        <v>146</v>
      </c>
      <c r="G9" s="1520">
        <v>18</v>
      </c>
      <c r="H9" s="1206">
        <v>104</v>
      </c>
      <c r="I9" s="1520">
        <v>18</v>
      </c>
      <c r="J9" s="1521">
        <v>286</v>
      </c>
      <c r="K9" s="568"/>
      <c r="L9" s="573"/>
      <c r="M9" s="1215"/>
      <c r="N9" s="1529"/>
      <c r="O9" s="1530"/>
      <c r="P9" s="1530"/>
      <c r="Q9" s="1530"/>
      <c r="R9" s="1531"/>
      <c r="S9" s="1530"/>
      <c r="T9" s="1531"/>
      <c r="U9" s="1530"/>
      <c r="W9" s="576"/>
      <c r="Y9" s="565"/>
      <c r="AC9" s="566"/>
      <c r="AE9" s="566"/>
      <c r="AF9" s="569" t="s">
        <v>99</v>
      </c>
    </row>
    <row r="10" spans="1:32" ht="13.5" customHeight="1" thickBot="1">
      <c r="A10" s="436">
        <v>8</v>
      </c>
      <c r="B10" s="1222" t="s">
        <v>17</v>
      </c>
      <c r="C10" s="1230">
        <v>29283</v>
      </c>
      <c r="D10" s="1231">
        <v>44</v>
      </c>
      <c r="E10" s="1231">
        <v>4</v>
      </c>
      <c r="F10" s="1229">
        <v>205</v>
      </c>
      <c r="G10" s="1227">
        <v>4</v>
      </c>
      <c r="H10" s="1225">
        <v>248</v>
      </c>
      <c r="I10" s="1227">
        <v>4</v>
      </c>
      <c r="J10" s="1228">
        <v>461</v>
      </c>
      <c r="M10" s="1215"/>
      <c r="N10" s="1529"/>
      <c r="O10" s="1530"/>
      <c r="P10" s="1530"/>
      <c r="Q10" s="1530"/>
      <c r="R10" s="1531"/>
      <c r="S10" s="1530"/>
      <c r="T10" s="1531"/>
      <c r="U10" s="1530"/>
      <c r="W10" s="576"/>
      <c r="X10" s="436" t="s">
        <v>95</v>
      </c>
      <c r="Y10" s="563" t="s">
        <v>221</v>
      </c>
      <c r="Z10" s="436"/>
      <c r="AA10" s="436" t="s">
        <v>96</v>
      </c>
      <c r="AB10" s="436"/>
      <c r="AC10" s="564" t="s">
        <v>97</v>
      </c>
      <c r="AD10" s="564"/>
      <c r="AE10" s="564" t="s">
        <v>98</v>
      </c>
      <c r="AF10" s="564"/>
    </row>
    <row r="11" spans="1:35" ht="13.5" customHeight="1" thickBot="1">
      <c r="A11" s="436"/>
      <c r="B11" s="780"/>
      <c r="C11" s="1052"/>
      <c r="D11" s="1052"/>
      <c r="E11" s="1294"/>
      <c r="F11" s="1294"/>
      <c r="G11" s="1213"/>
      <c r="H11" s="1294"/>
      <c r="I11" s="1213"/>
      <c r="J11" s="1294"/>
      <c r="M11" s="1215"/>
      <c r="N11" s="1529"/>
      <c r="O11" s="1530"/>
      <c r="P11" s="1530"/>
      <c r="Q11" s="1530"/>
      <c r="R11" s="1531"/>
      <c r="S11" s="1530"/>
      <c r="T11" s="1531"/>
      <c r="U11" s="1530"/>
      <c r="W11" s="579"/>
      <c r="X11" s="1533" t="s">
        <v>181</v>
      </c>
      <c r="Y11" s="1518">
        <v>24706</v>
      </c>
      <c r="Z11" s="1358">
        <v>56</v>
      </c>
      <c r="AA11" s="1358">
        <v>16</v>
      </c>
      <c r="AB11" s="1534">
        <v>229</v>
      </c>
      <c r="AC11" s="1535">
        <v>16</v>
      </c>
      <c r="AD11" s="1534">
        <v>200</v>
      </c>
      <c r="AE11" s="1536">
        <v>16</v>
      </c>
      <c r="AF11" s="1537">
        <f>SUM(AB11+AC11+AD11+AE11)</f>
        <v>461</v>
      </c>
      <c r="AG11" s="568"/>
      <c r="AI11" s="945"/>
    </row>
    <row r="12" spans="1:35" ht="13.5" customHeight="1" thickBot="1">
      <c r="A12" s="436"/>
      <c r="B12" s="781"/>
      <c r="C12" s="1053"/>
      <c r="D12" s="1053"/>
      <c r="E12" s="1218"/>
      <c r="F12" s="1218"/>
      <c r="G12" s="1213"/>
      <c r="H12" s="1218"/>
      <c r="I12" s="1462"/>
      <c r="J12" s="1218"/>
      <c r="M12" s="1215"/>
      <c r="N12" s="1529"/>
      <c r="O12" s="1530"/>
      <c r="P12" s="1530"/>
      <c r="Q12" s="1530"/>
      <c r="R12" s="1531"/>
      <c r="S12" s="1530"/>
      <c r="T12" s="1531"/>
      <c r="U12" s="1530"/>
      <c r="W12" s="576"/>
      <c r="X12" s="1549" t="s">
        <v>11</v>
      </c>
      <c r="Y12" s="1550">
        <v>22686</v>
      </c>
      <c r="Z12" s="1461">
        <v>62</v>
      </c>
      <c r="AA12" s="1526">
        <v>22</v>
      </c>
      <c r="AB12" s="1524">
        <v>163</v>
      </c>
      <c r="AC12" s="1525">
        <v>22</v>
      </c>
      <c r="AD12" s="1526">
        <v>189</v>
      </c>
      <c r="AE12" s="1527">
        <v>22</v>
      </c>
      <c r="AF12" s="1521">
        <f>SUM(AB12+AC12+AD12+AE12)</f>
        <v>396</v>
      </c>
      <c r="AG12" s="468">
        <v>3</v>
      </c>
      <c r="AH12" s="576"/>
      <c r="AI12" s="583"/>
    </row>
    <row r="13" spans="1:34" ht="13.5" customHeight="1">
      <c r="A13" s="436">
        <v>5</v>
      </c>
      <c r="B13" s="1533" t="s">
        <v>173</v>
      </c>
      <c r="C13" s="1538">
        <v>26491</v>
      </c>
      <c r="D13" s="1539">
        <v>51</v>
      </c>
      <c r="E13" s="1539">
        <v>11</v>
      </c>
      <c r="F13" s="1540">
        <v>180</v>
      </c>
      <c r="G13" s="1541">
        <v>11</v>
      </c>
      <c r="H13" s="1540">
        <v>169</v>
      </c>
      <c r="I13" s="1541">
        <v>11</v>
      </c>
      <c r="J13" s="1542">
        <v>371</v>
      </c>
      <c r="K13" s="568"/>
      <c r="M13" s="1215"/>
      <c r="N13" s="1529"/>
      <c r="O13" s="1530"/>
      <c r="P13" s="1530"/>
      <c r="Q13" s="1530"/>
      <c r="R13" s="1531"/>
      <c r="S13" s="1530"/>
      <c r="T13" s="1531"/>
      <c r="U13" s="1530"/>
      <c r="W13" s="576"/>
      <c r="X13" s="1215"/>
      <c r="Y13" s="1554"/>
      <c r="Z13" s="1217"/>
      <c r="AA13" s="1217"/>
      <c r="AB13" s="1217"/>
      <c r="AC13" s="1217"/>
      <c r="AD13" s="1217"/>
      <c r="AE13" s="1217"/>
      <c r="AF13" s="1217"/>
      <c r="AH13" s="576"/>
    </row>
    <row r="14" spans="1:34" ht="13.5" customHeight="1" thickBot="1">
      <c r="A14" s="567">
        <v>12</v>
      </c>
      <c r="B14" s="211" t="s">
        <v>334</v>
      </c>
      <c r="C14" s="868">
        <v>22447</v>
      </c>
      <c r="D14" s="585">
        <v>62</v>
      </c>
      <c r="E14" s="1526">
        <v>22</v>
      </c>
      <c r="F14" s="1524">
        <v>158</v>
      </c>
      <c r="G14" s="1527">
        <v>22</v>
      </c>
      <c r="H14" s="1526">
        <v>146</v>
      </c>
      <c r="I14" s="1527">
        <v>22</v>
      </c>
      <c r="J14" s="1528">
        <v>348</v>
      </c>
      <c r="L14" s="573"/>
      <c r="M14" s="1215"/>
      <c r="N14" s="1529"/>
      <c r="O14" s="1530"/>
      <c r="P14" s="1530"/>
      <c r="Q14" s="1530"/>
      <c r="R14" s="1531"/>
      <c r="S14" s="1530"/>
      <c r="T14" s="1531"/>
      <c r="U14" s="1530"/>
      <c r="W14" s="576"/>
      <c r="X14" s="1215"/>
      <c r="Y14" s="1554"/>
      <c r="Z14" s="1217"/>
      <c r="AA14" s="1217"/>
      <c r="AB14" s="1217"/>
      <c r="AC14" s="1217"/>
      <c r="AD14" s="1217"/>
      <c r="AE14" s="1217"/>
      <c r="AF14" s="1217"/>
      <c r="AH14" s="576"/>
    </row>
    <row r="15" spans="1:34" ht="13.5" customHeight="1" thickBot="1">
      <c r="A15" s="436"/>
      <c r="B15" s="1211"/>
      <c r="C15" s="1212"/>
      <c r="D15" s="1212"/>
      <c r="E15" s="1294"/>
      <c r="F15" s="1294"/>
      <c r="G15" s="1213"/>
      <c r="H15" s="1294"/>
      <c r="I15" s="1213"/>
      <c r="J15" s="1294"/>
      <c r="L15" s="574"/>
      <c r="M15" s="1207" t="s">
        <v>173</v>
      </c>
      <c r="N15" s="1208">
        <v>26491</v>
      </c>
      <c r="O15" s="1209">
        <v>51</v>
      </c>
      <c r="P15" s="1209">
        <v>11</v>
      </c>
      <c r="Q15" s="1532">
        <v>192</v>
      </c>
      <c r="R15" s="1520">
        <v>11</v>
      </c>
      <c r="S15" s="1206">
        <v>190</v>
      </c>
      <c r="T15" s="1520">
        <v>11</v>
      </c>
      <c r="U15" s="1521">
        <f>SUM(Q15+R15+S15+T15)</f>
        <v>404</v>
      </c>
      <c r="V15" s="568"/>
      <c r="W15" s="576"/>
      <c r="X15" s="1215"/>
      <c r="Y15" s="1554"/>
      <c r="Z15" s="1217"/>
      <c r="AA15" s="1217"/>
      <c r="AB15" s="1217"/>
      <c r="AC15" s="1217"/>
      <c r="AD15" s="1217"/>
      <c r="AE15" s="1217"/>
      <c r="AF15" s="1217"/>
      <c r="AH15" s="576"/>
    </row>
    <row r="16" spans="1:40" ht="13.5" customHeight="1" thickBot="1">
      <c r="A16" s="436"/>
      <c r="B16" s="1211"/>
      <c r="C16" s="1214"/>
      <c r="D16" s="1214"/>
      <c r="E16" s="1294"/>
      <c r="F16" s="1294"/>
      <c r="G16" s="1213"/>
      <c r="H16" s="1294"/>
      <c r="I16" s="1213"/>
      <c r="J16" s="1294"/>
      <c r="L16" s="573"/>
      <c r="M16" s="1553" t="s">
        <v>11</v>
      </c>
      <c r="N16" s="1223">
        <v>22686</v>
      </c>
      <c r="O16" s="1224">
        <v>62</v>
      </c>
      <c r="P16" s="1225">
        <v>22</v>
      </c>
      <c r="Q16" s="1225">
        <v>180</v>
      </c>
      <c r="R16" s="1227">
        <v>22</v>
      </c>
      <c r="S16" s="1225">
        <v>190</v>
      </c>
      <c r="T16" s="1227">
        <v>22</v>
      </c>
      <c r="U16" s="1221">
        <f>SUM(Q16+R16+S16+T16)</f>
        <v>414</v>
      </c>
      <c r="W16" s="198"/>
      <c r="X16" s="1215"/>
      <c r="Y16" s="1554"/>
      <c r="Z16" s="1217"/>
      <c r="AA16" s="1217"/>
      <c r="AB16" s="1217"/>
      <c r="AC16" s="1217"/>
      <c r="AD16" s="1217"/>
      <c r="AE16" s="1217"/>
      <c r="AF16" s="1217"/>
      <c r="AH16" s="576"/>
      <c r="AJ16" s="565"/>
      <c r="AN16" s="566"/>
    </row>
    <row r="17" spans="1:40" ht="13.5" customHeight="1" thickBot="1">
      <c r="A17" s="436">
        <v>13</v>
      </c>
      <c r="B17" s="1543" t="s">
        <v>11</v>
      </c>
      <c r="C17" s="1538">
        <v>22686</v>
      </c>
      <c r="D17" s="1539">
        <v>62</v>
      </c>
      <c r="E17" s="1534">
        <v>22</v>
      </c>
      <c r="F17" s="1534">
        <v>192</v>
      </c>
      <c r="G17" s="1536">
        <v>22</v>
      </c>
      <c r="H17" s="1534">
        <v>146</v>
      </c>
      <c r="I17" s="1536">
        <v>22</v>
      </c>
      <c r="J17" s="1537">
        <v>382</v>
      </c>
      <c r="K17" s="568"/>
      <c r="L17" s="573"/>
      <c r="M17" s="1215"/>
      <c r="N17" s="1529"/>
      <c r="O17" s="1530"/>
      <c r="P17" s="1530"/>
      <c r="Q17" s="1530"/>
      <c r="R17" s="1531"/>
      <c r="S17" s="1530"/>
      <c r="T17" s="1531"/>
      <c r="U17" s="1530"/>
      <c r="W17" s="198"/>
      <c r="X17" s="1215"/>
      <c r="Y17" s="1554"/>
      <c r="Z17" s="1217"/>
      <c r="AA17" s="1217"/>
      <c r="AB17" s="1217"/>
      <c r="AC17" s="1217"/>
      <c r="AD17" s="1217"/>
      <c r="AE17" s="1217"/>
      <c r="AF17" s="1217"/>
      <c r="AH17" s="576"/>
      <c r="AI17" s="436" t="s">
        <v>95</v>
      </c>
      <c r="AJ17" s="563" t="s">
        <v>338</v>
      </c>
      <c r="AK17" s="436"/>
      <c r="AL17" s="436" t="s">
        <v>96</v>
      </c>
      <c r="AM17" s="436"/>
      <c r="AN17" s="564" t="s">
        <v>339</v>
      </c>
    </row>
    <row r="18" spans="1:41" ht="13.5" customHeight="1" thickBot="1">
      <c r="A18" s="196">
        <v>4</v>
      </c>
      <c r="B18" s="1544" t="s">
        <v>73</v>
      </c>
      <c r="C18" s="1545">
        <v>22579</v>
      </c>
      <c r="D18" s="585">
        <v>62</v>
      </c>
      <c r="E18" s="1526">
        <v>22</v>
      </c>
      <c r="F18" s="1524">
        <v>121</v>
      </c>
      <c r="G18" s="1527">
        <v>22</v>
      </c>
      <c r="H18" s="1526">
        <v>192</v>
      </c>
      <c r="I18" s="1527">
        <v>22</v>
      </c>
      <c r="J18" s="1528">
        <v>357</v>
      </c>
      <c r="M18" s="1215"/>
      <c r="N18" s="1529"/>
      <c r="O18" s="1530"/>
      <c r="P18" s="1530"/>
      <c r="Q18" s="1530"/>
      <c r="R18" s="1531"/>
      <c r="S18" s="1530"/>
      <c r="T18" s="1531"/>
      <c r="U18" s="1530"/>
      <c r="W18" s="198"/>
      <c r="X18" s="1215"/>
      <c r="Y18" s="1554"/>
      <c r="Z18" s="1217"/>
      <c r="AA18" s="1217"/>
      <c r="AB18" s="1217"/>
      <c r="AC18" s="1217"/>
      <c r="AD18" s="1217"/>
      <c r="AE18" s="1217"/>
      <c r="AF18" s="1217"/>
      <c r="AH18" s="579"/>
      <c r="AI18" s="1533" t="s">
        <v>181</v>
      </c>
      <c r="AJ18" s="1518">
        <v>24706</v>
      </c>
      <c r="AK18" s="1358">
        <v>56</v>
      </c>
      <c r="AL18" s="1358">
        <v>16</v>
      </c>
      <c r="AM18" s="1534">
        <v>219</v>
      </c>
      <c r="AN18" s="1824">
        <v>235</v>
      </c>
      <c r="AO18" s="468">
        <v>1</v>
      </c>
    </row>
    <row r="19" spans="2:41" ht="13.5" customHeight="1" thickBot="1">
      <c r="B19" s="1215"/>
      <c r="C19" s="1216"/>
      <c r="D19" s="1216"/>
      <c r="E19" s="1217"/>
      <c r="F19" s="1218"/>
      <c r="G19" s="1213"/>
      <c r="H19" s="1218"/>
      <c r="I19" s="1219"/>
      <c r="J19" s="1217"/>
      <c r="M19" s="1215"/>
      <c r="N19" s="1529"/>
      <c r="O19" s="1530"/>
      <c r="P19" s="1530"/>
      <c r="Q19" s="1530"/>
      <c r="R19" s="1531"/>
      <c r="S19" s="1530"/>
      <c r="T19" s="1531"/>
      <c r="U19" s="1530"/>
      <c r="W19" s="198"/>
      <c r="X19" s="1215"/>
      <c r="Y19" s="1554"/>
      <c r="Z19" s="1217"/>
      <c r="AA19" s="1217"/>
      <c r="AB19" s="1217"/>
      <c r="AC19" s="1217"/>
      <c r="AD19" s="1217"/>
      <c r="AE19" s="1217"/>
      <c r="AF19" s="1217"/>
      <c r="AG19" s="586"/>
      <c r="AH19" s="198"/>
      <c r="AI19" s="1551" t="s">
        <v>119</v>
      </c>
      <c r="AJ19" s="1550">
        <v>18509</v>
      </c>
      <c r="AK19" s="1461">
        <v>73</v>
      </c>
      <c r="AL19" s="1461">
        <v>33</v>
      </c>
      <c r="AM19" s="1524">
        <v>151</v>
      </c>
      <c r="AN19" s="1815">
        <v>184</v>
      </c>
      <c r="AO19" s="468">
        <v>2</v>
      </c>
    </row>
    <row r="20" spans="2:34" ht="13.5" customHeight="1" thickBot="1">
      <c r="B20" s="1215"/>
      <c r="C20" s="1216"/>
      <c r="D20" s="1216"/>
      <c r="E20" s="1217"/>
      <c r="F20" s="1218"/>
      <c r="G20" s="1213"/>
      <c r="H20" s="1218"/>
      <c r="I20" s="1219"/>
      <c r="J20" s="1217"/>
      <c r="M20" s="1215"/>
      <c r="N20" s="1529"/>
      <c r="O20" s="1530"/>
      <c r="P20" s="1530"/>
      <c r="Q20" s="1530"/>
      <c r="R20" s="1531"/>
      <c r="S20" s="1530"/>
      <c r="T20" s="1531"/>
      <c r="U20" s="1530"/>
      <c r="W20" s="198"/>
      <c r="X20" s="1215"/>
      <c r="Y20" s="1554"/>
      <c r="Z20" s="1217"/>
      <c r="AA20" s="1217"/>
      <c r="AB20" s="1217"/>
      <c r="AC20" s="1217"/>
      <c r="AD20" s="1217"/>
      <c r="AE20" s="1217"/>
      <c r="AF20" s="1217"/>
      <c r="AH20" s="576"/>
    </row>
    <row r="21" spans="1:34" ht="13.5" customHeight="1">
      <c r="A21" s="196">
        <v>3</v>
      </c>
      <c r="B21" s="1533" t="s">
        <v>213</v>
      </c>
      <c r="C21" s="1518">
        <v>26961</v>
      </c>
      <c r="D21" s="1314">
        <v>50</v>
      </c>
      <c r="E21" s="1314">
        <v>20</v>
      </c>
      <c r="F21" s="1534">
        <v>208</v>
      </c>
      <c r="G21" s="1535">
        <v>20</v>
      </c>
      <c r="H21" s="1534">
        <v>157</v>
      </c>
      <c r="I21" s="1536">
        <v>20</v>
      </c>
      <c r="J21" s="1537">
        <v>405</v>
      </c>
      <c r="K21" s="568"/>
      <c r="M21" s="1215"/>
      <c r="N21" s="1529"/>
      <c r="O21" s="1530"/>
      <c r="P21" s="1530"/>
      <c r="Q21" s="1530"/>
      <c r="R21" s="1531"/>
      <c r="S21" s="1530"/>
      <c r="T21" s="1531"/>
      <c r="U21" s="1530"/>
      <c r="W21" s="198"/>
      <c r="X21" s="1215"/>
      <c r="Y21" s="1554"/>
      <c r="Z21" s="1217"/>
      <c r="AA21" s="1217"/>
      <c r="AB21" s="1217"/>
      <c r="AC21" s="1217"/>
      <c r="AD21" s="1217"/>
      <c r="AE21" s="1217"/>
      <c r="AF21" s="1217"/>
      <c r="AH21" s="576"/>
    </row>
    <row r="22" spans="1:34" ht="13.5" customHeight="1" thickBot="1">
      <c r="A22" s="196">
        <v>14</v>
      </c>
      <c r="B22" s="211" t="s">
        <v>282</v>
      </c>
      <c r="C22" s="868">
        <v>26224</v>
      </c>
      <c r="D22" s="585">
        <v>52</v>
      </c>
      <c r="E22" s="1461">
        <v>22</v>
      </c>
      <c r="F22" s="1524">
        <v>173</v>
      </c>
      <c r="G22" s="1525">
        <v>22</v>
      </c>
      <c r="H22" s="1526">
        <v>153</v>
      </c>
      <c r="I22" s="1527">
        <v>22</v>
      </c>
      <c r="J22" s="1528">
        <v>370</v>
      </c>
      <c r="L22" s="573"/>
      <c r="M22" s="1215"/>
      <c r="N22" s="1529"/>
      <c r="O22" s="1530"/>
      <c r="P22" s="1530"/>
      <c r="Q22" s="1530"/>
      <c r="R22" s="1531"/>
      <c r="S22" s="1530"/>
      <c r="T22" s="1531"/>
      <c r="U22" s="1530"/>
      <c r="W22" s="198"/>
      <c r="X22" s="1215"/>
      <c r="Y22" s="1554"/>
      <c r="Z22" s="1217"/>
      <c r="AA22" s="1217"/>
      <c r="AB22" s="1217"/>
      <c r="AC22" s="1217"/>
      <c r="AD22" s="1217"/>
      <c r="AE22" s="1217"/>
      <c r="AF22" s="1217"/>
      <c r="AH22" s="576"/>
    </row>
    <row r="23" spans="2:34" ht="13.5" customHeight="1" thickBot="1">
      <c r="B23" s="1215"/>
      <c r="C23" s="1216"/>
      <c r="D23" s="1216"/>
      <c r="E23" s="1217"/>
      <c r="F23" s="1218"/>
      <c r="G23" s="1213"/>
      <c r="H23" s="1218"/>
      <c r="I23" s="1219"/>
      <c r="J23" s="1217"/>
      <c r="L23" s="574"/>
      <c r="M23" s="1207" t="s">
        <v>213</v>
      </c>
      <c r="N23" s="1259">
        <v>26961</v>
      </c>
      <c r="O23" s="1260">
        <v>50</v>
      </c>
      <c r="P23" s="1260">
        <v>20</v>
      </c>
      <c r="Q23" s="1206">
        <v>218</v>
      </c>
      <c r="R23" s="1519">
        <v>20</v>
      </c>
      <c r="S23" s="1206">
        <v>154</v>
      </c>
      <c r="T23" s="1520">
        <v>20</v>
      </c>
      <c r="U23" s="1521">
        <f>SUM(Q23+R23+S23+T23)</f>
        <v>412</v>
      </c>
      <c r="V23" s="568"/>
      <c r="W23" s="198"/>
      <c r="X23" s="1215"/>
      <c r="Y23" s="1554"/>
      <c r="Z23" s="1217"/>
      <c r="AA23" s="1217"/>
      <c r="AB23" s="1217"/>
      <c r="AC23" s="1217"/>
      <c r="AD23" s="1217"/>
      <c r="AE23" s="1217"/>
      <c r="AF23" s="1217"/>
      <c r="AH23" s="576"/>
    </row>
    <row r="24" spans="2:34" ht="13.5" customHeight="1" thickBot="1">
      <c r="B24" s="1215"/>
      <c r="C24" s="1216"/>
      <c r="D24" s="1216"/>
      <c r="E24" s="1217"/>
      <c r="F24" s="1218"/>
      <c r="G24" s="1213"/>
      <c r="H24" s="1218"/>
      <c r="I24" s="1219"/>
      <c r="J24" s="1217"/>
      <c r="L24" s="573"/>
      <c r="M24" s="1222" t="s">
        <v>31</v>
      </c>
      <c r="N24" s="1558">
        <v>23794</v>
      </c>
      <c r="O24" s="1559" t="s">
        <v>467</v>
      </c>
      <c r="P24" s="1229">
        <v>19</v>
      </c>
      <c r="Q24" s="1225">
        <v>245</v>
      </c>
      <c r="R24" s="1226">
        <v>19</v>
      </c>
      <c r="S24" s="1225">
        <v>153</v>
      </c>
      <c r="T24" s="1227">
        <v>19</v>
      </c>
      <c r="U24" s="1221">
        <f>SUM(Q24+R24+S24+T24)</f>
        <v>436</v>
      </c>
      <c r="W24" s="576"/>
      <c r="X24" s="1215"/>
      <c r="Y24" s="1554"/>
      <c r="Z24" s="1217"/>
      <c r="AA24" s="1217"/>
      <c r="AB24" s="1217"/>
      <c r="AC24" s="1217"/>
      <c r="AD24" s="1217"/>
      <c r="AE24" s="1217"/>
      <c r="AF24" s="1217"/>
      <c r="AH24" s="576"/>
    </row>
    <row r="25" spans="1:34" ht="13.5" customHeight="1">
      <c r="A25" s="196">
        <v>11</v>
      </c>
      <c r="B25" s="1533" t="s">
        <v>31</v>
      </c>
      <c r="C25" s="1546">
        <v>23794</v>
      </c>
      <c r="D25" s="1547" t="s">
        <v>467</v>
      </c>
      <c r="E25" s="1540">
        <v>19</v>
      </c>
      <c r="F25" s="1534">
        <v>205</v>
      </c>
      <c r="G25" s="1535">
        <v>19</v>
      </c>
      <c r="H25" s="1534">
        <v>167</v>
      </c>
      <c r="I25" s="1536">
        <v>19</v>
      </c>
      <c r="J25" s="1537">
        <v>410</v>
      </c>
      <c r="K25" s="568"/>
      <c r="L25" s="573"/>
      <c r="M25" s="1215"/>
      <c r="N25" s="1529"/>
      <c r="O25" s="1530"/>
      <c r="P25" s="1530"/>
      <c r="Q25" s="1530"/>
      <c r="R25" s="1531"/>
      <c r="S25" s="1530"/>
      <c r="T25" s="1531"/>
      <c r="U25" s="1530"/>
      <c r="W25" s="576"/>
      <c r="X25" s="1217"/>
      <c r="Y25" s="1555"/>
      <c r="Z25" s="1217"/>
      <c r="AA25" s="1217"/>
      <c r="AB25" s="1217"/>
      <c r="AC25" s="1219"/>
      <c r="AD25" s="1217"/>
      <c r="AE25" s="1219"/>
      <c r="AF25" s="1556"/>
      <c r="AH25" s="576"/>
    </row>
    <row r="26" spans="1:34" ht="13.5" customHeight="1" thickBot="1">
      <c r="A26" s="196">
        <v>6</v>
      </c>
      <c r="B26" s="211" t="s">
        <v>107</v>
      </c>
      <c r="C26" s="868">
        <v>20260</v>
      </c>
      <c r="D26" s="585">
        <v>68</v>
      </c>
      <c r="E26" s="1461">
        <v>28</v>
      </c>
      <c r="F26" s="1524">
        <v>135</v>
      </c>
      <c r="G26" s="1525">
        <v>28</v>
      </c>
      <c r="H26" s="1526">
        <v>141</v>
      </c>
      <c r="I26" s="1527">
        <v>28</v>
      </c>
      <c r="J26" s="1528">
        <v>332</v>
      </c>
      <c r="M26" s="1215"/>
      <c r="N26" s="1529"/>
      <c r="O26" s="1530"/>
      <c r="P26" s="1530"/>
      <c r="Q26" s="1530"/>
      <c r="R26" s="1531"/>
      <c r="S26" s="1530"/>
      <c r="T26" s="1531"/>
      <c r="U26" s="1530"/>
      <c r="W26" s="576"/>
      <c r="X26" s="1294"/>
      <c r="Y26" s="1557"/>
      <c r="Z26" s="1294"/>
      <c r="AA26" s="1294"/>
      <c r="AB26" s="1294"/>
      <c r="AC26" s="1213"/>
      <c r="AD26" s="1213"/>
      <c r="AE26" s="1213"/>
      <c r="AF26" s="1213"/>
      <c r="AH26" s="576"/>
    </row>
    <row r="27" spans="2:35" ht="13.5" customHeight="1" thickBot="1">
      <c r="B27" s="1215"/>
      <c r="C27" s="1216"/>
      <c r="D27" s="1216"/>
      <c r="E27" s="1217"/>
      <c r="F27" s="1218"/>
      <c r="G27" s="1213"/>
      <c r="H27" s="1218"/>
      <c r="I27" s="1219"/>
      <c r="J27" s="1217"/>
      <c r="M27" s="1215"/>
      <c r="N27" s="1529"/>
      <c r="O27" s="1530"/>
      <c r="P27" s="1530"/>
      <c r="Q27" s="1530"/>
      <c r="R27" s="1531"/>
      <c r="S27" s="1530"/>
      <c r="T27" s="1531"/>
      <c r="U27" s="1530"/>
      <c r="W27" s="579"/>
      <c r="X27" s="1207" t="s">
        <v>31</v>
      </c>
      <c r="Y27" s="1560">
        <v>23794</v>
      </c>
      <c r="Z27" s="1561" t="s">
        <v>467</v>
      </c>
      <c r="AA27" s="1532">
        <v>19</v>
      </c>
      <c r="AB27" s="1206">
        <v>153</v>
      </c>
      <c r="AC27" s="1519">
        <v>19</v>
      </c>
      <c r="AD27" s="1206">
        <v>145</v>
      </c>
      <c r="AE27" s="1520">
        <v>19</v>
      </c>
      <c r="AF27" s="1521">
        <f>SUM(AB27+AC27+AD27+AE27)</f>
        <v>336</v>
      </c>
      <c r="AG27" s="568">
        <v>3</v>
      </c>
      <c r="AH27" s="576"/>
      <c r="AI27" s="577"/>
    </row>
    <row r="28" spans="2:38" ht="13.5" customHeight="1" thickBot="1">
      <c r="B28" s="1215"/>
      <c r="C28" s="1216"/>
      <c r="D28" s="1216"/>
      <c r="E28" s="1217"/>
      <c r="F28" s="1218"/>
      <c r="G28" s="1213"/>
      <c r="H28" s="1218"/>
      <c r="I28" s="1219"/>
      <c r="J28" s="1217"/>
      <c r="M28" s="1215"/>
      <c r="N28" s="1529"/>
      <c r="O28" s="1530"/>
      <c r="P28" s="1530"/>
      <c r="Q28" s="1530"/>
      <c r="R28" s="1531"/>
      <c r="S28" s="1530"/>
      <c r="T28" s="1531"/>
      <c r="U28" s="1530"/>
      <c r="V28" s="586"/>
      <c r="W28" s="198"/>
      <c r="X28" s="1222" t="s">
        <v>119</v>
      </c>
      <c r="Y28" s="1223">
        <v>18509</v>
      </c>
      <c r="Z28" s="1224">
        <v>73</v>
      </c>
      <c r="AA28" s="1224">
        <v>33</v>
      </c>
      <c r="AB28" s="1229">
        <v>152</v>
      </c>
      <c r="AC28" s="1226">
        <v>33</v>
      </c>
      <c r="AD28" s="1225">
        <v>155</v>
      </c>
      <c r="AE28" s="1227">
        <v>33</v>
      </c>
      <c r="AF28" s="1537">
        <f>SUM(AB28+AD28+AC28+AE28)</f>
        <v>373</v>
      </c>
      <c r="AI28" s="587"/>
      <c r="AL28" s="1059" t="s">
        <v>340</v>
      </c>
    </row>
    <row r="29" spans="1:23" ht="13.5" customHeight="1">
      <c r="A29" s="196">
        <v>7</v>
      </c>
      <c r="B29" s="215" t="s">
        <v>28</v>
      </c>
      <c r="C29" s="1548">
        <v>25672</v>
      </c>
      <c r="D29" s="778">
        <v>53</v>
      </c>
      <c r="E29" s="1206">
        <v>13</v>
      </c>
      <c r="F29" s="1206">
        <v>108</v>
      </c>
      <c r="G29" s="1520">
        <v>13</v>
      </c>
      <c r="H29" s="1206">
        <v>172</v>
      </c>
      <c r="I29" s="1520">
        <v>13</v>
      </c>
      <c r="J29" s="1521">
        <v>306</v>
      </c>
      <c r="K29" s="568"/>
      <c r="M29" s="1215"/>
      <c r="N29" s="1529"/>
      <c r="O29" s="1530"/>
      <c r="P29" s="1530"/>
      <c r="Q29" s="1530"/>
      <c r="R29" s="1531"/>
      <c r="S29" s="1530"/>
      <c r="T29" s="1531"/>
      <c r="U29" s="1530"/>
      <c r="W29" s="576"/>
    </row>
    <row r="30" spans="1:23" ht="13.5" customHeight="1" thickBot="1">
      <c r="A30" s="196">
        <v>10</v>
      </c>
      <c r="B30" s="1222" t="s">
        <v>119</v>
      </c>
      <c r="C30" s="1223">
        <v>18509</v>
      </c>
      <c r="D30" s="1224">
        <v>73</v>
      </c>
      <c r="E30" s="1224">
        <v>33</v>
      </c>
      <c r="F30" s="1229">
        <v>188</v>
      </c>
      <c r="G30" s="1227">
        <v>33</v>
      </c>
      <c r="H30" s="1225">
        <v>169</v>
      </c>
      <c r="I30" s="1227">
        <v>33</v>
      </c>
      <c r="J30" s="1228">
        <v>423</v>
      </c>
      <c r="L30" s="573"/>
      <c r="M30" s="1215"/>
      <c r="N30" s="1529"/>
      <c r="O30" s="1530"/>
      <c r="P30" s="1530"/>
      <c r="Q30" s="1530"/>
      <c r="R30" s="1531"/>
      <c r="S30" s="1530"/>
      <c r="T30" s="1531"/>
      <c r="U30" s="1530"/>
      <c r="W30" s="576"/>
    </row>
    <row r="31" spans="2:23" ht="13.5" customHeight="1" thickBot="1">
      <c r="B31" s="1215"/>
      <c r="C31" s="1216"/>
      <c r="D31" s="1216"/>
      <c r="E31" s="1217"/>
      <c r="F31" s="1218"/>
      <c r="G31" s="1213"/>
      <c r="H31" s="1218"/>
      <c r="I31" s="1219"/>
      <c r="J31" s="1217"/>
      <c r="L31" s="574"/>
      <c r="M31" s="1533" t="s">
        <v>119</v>
      </c>
      <c r="N31" s="1538">
        <v>18509</v>
      </c>
      <c r="O31" s="1539">
        <v>73</v>
      </c>
      <c r="P31" s="1539">
        <v>33</v>
      </c>
      <c r="Q31" s="1534">
        <v>131</v>
      </c>
      <c r="R31" s="1536">
        <v>33</v>
      </c>
      <c r="S31" s="1534">
        <v>189</v>
      </c>
      <c r="T31" s="1536">
        <v>33</v>
      </c>
      <c r="U31" s="1537">
        <f>SUM(Q31+R31+S31+T31)</f>
        <v>386</v>
      </c>
      <c r="V31" s="568"/>
      <c r="W31" s="576"/>
    </row>
    <row r="32" spans="2:21" ht="13.5" customHeight="1" thickBot="1">
      <c r="B32" s="1215"/>
      <c r="C32" s="1216"/>
      <c r="D32" s="1216"/>
      <c r="E32" s="1217"/>
      <c r="F32" s="1218"/>
      <c r="G32" s="1213"/>
      <c r="H32" s="1218"/>
      <c r="I32" s="1219"/>
      <c r="J32" s="1217"/>
      <c r="L32" s="573"/>
      <c r="M32" s="1551" t="s">
        <v>184</v>
      </c>
      <c r="N32" s="1552">
        <v>25881</v>
      </c>
      <c r="O32" s="1463">
        <v>53</v>
      </c>
      <c r="P32" s="1463">
        <v>13</v>
      </c>
      <c r="Q32" s="1526">
        <v>145</v>
      </c>
      <c r="R32" s="1527">
        <v>13</v>
      </c>
      <c r="S32" s="1526">
        <v>174</v>
      </c>
      <c r="T32" s="1527">
        <v>13</v>
      </c>
      <c r="U32" s="1210">
        <f>SUM(Q32+R32+S32+T32)</f>
        <v>345</v>
      </c>
    </row>
    <row r="33" spans="1:12" ht="13.5" customHeight="1">
      <c r="A33" s="196">
        <v>15</v>
      </c>
      <c r="B33" s="1533" t="s">
        <v>184</v>
      </c>
      <c r="C33" s="1518">
        <v>25881</v>
      </c>
      <c r="D33" s="1314">
        <v>53</v>
      </c>
      <c r="E33" s="1314">
        <v>13</v>
      </c>
      <c r="F33" s="1534">
        <v>177</v>
      </c>
      <c r="G33" s="1535">
        <v>13</v>
      </c>
      <c r="H33" s="1534">
        <v>163</v>
      </c>
      <c r="I33" s="1536">
        <v>13</v>
      </c>
      <c r="J33" s="1537">
        <v>366</v>
      </c>
      <c r="K33" s="568"/>
      <c r="L33" s="573"/>
    </row>
    <row r="34" spans="1:23" ht="13.5" customHeight="1" thickBot="1">
      <c r="A34" s="196">
        <v>2</v>
      </c>
      <c r="B34" s="211" t="s">
        <v>34</v>
      </c>
      <c r="C34" s="868">
        <v>24089</v>
      </c>
      <c r="D34" s="585">
        <v>58</v>
      </c>
      <c r="E34" s="1461">
        <v>18</v>
      </c>
      <c r="F34" s="1524">
        <v>151</v>
      </c>
      <c r="G34" s="1525">
        <v>18</v>
      </c>
      <c r="H34" s="1526">
        <v>173</v>
      </c>
      <c r="I34" s="1527">
        <v>18</v>
      </c>
      <c r="J34" s="1528">
        <v>360</v>
      </c>
      <c r="L34" s="196">
        <v>3</v>
      </c>
      <c r="M34" s="1522" t="s">
        <v>213</v>
      </c>
      <c r="W34" s="198"/>
    </row>
    <row r="35" spans="12:13" ht="14.25">
      <c r="L35" s="196">
        <v>5</v>
      </c>
      <c r="M35" s="1207" t="s">
        <v>173</v>
      </c>
    </row>
    <row r="36" spans="1:13" ht="15" thickBot="1">
      <c r="A36" s="196">
        <v>16</v>
      </c>
      <c r="B36" s="866" t="s">
        <v>90</v>
      </c>
      <c r="C36" s="468">
        <v>17</v>
      </c>
      <c r="L36" s="196">
        <v>8</v>
      </c>
      <c r="M36" s="1551" t="s">
        <v>17</v>
      </c>
    </row>
    <row r="37" spans="1:13" ht="14.25">
      <c r="A37" s="196">
        <v>15</v>
      </c>
      <c r="B37" s="188" t="s">
        <v>282</v>
      </c>
      <c r="C37" s="468">
        <v>18</v>
      </c>
      <c r="L37" s="196">
        <v>15</v>
      </c>
      <c r="M37" s="1207" t="s">
        <v>184</v>
      </c>
    </row>
    <row r="38" spans="1:3" ht="15" thickBot="1">
      <c r="A38" s="196">
        <v>14</v>
      </c>
      <c r="B38" s="188" t="s">
        <v>334</v>
      </c>
      <c r="C38" s="468">
        <v>19</v>
      </c>
    </row>
    <row r="39" spans="1:3" ht="15" thickBot="1">
      <c r="A39" s="196">
        <v>13</v>
      </c>
      <c r="B39" s="1465" t="s">
        <v>182</v>
      </c>
      <c r="C39" s="468">
        <v>20</v>
      </c>
    </row>
    <row r="40" spans="1:25" ht="14.25">
      <c r="A40" s="196">
        <v>12</v>
      </c>
      <c r="B40" s="188" t="s">
        <v>28</v>
      </c>
      <c r="C40" s="468">
        <v>21</v>
      </c>
      <c r="W40" s="220">
        <v>1</v>
      </c>
      <c r="X40" s="534" t="s">
        <v>504</v>
      </c>
      <c r="Y40" s="220"/>
    </row>
    <row r="41" spans="1:25" ht="14.25">
      <c r="A41" s="196">
        <v>11</v>
      </c>
      <c r="B41" s="188" t="s">
        <v>107</v>
      </c>
      <c r="C41" s="468">
        <v>22</v>
      </c>
      <c r="W41" s="220">
        <v>2</v>
      </c>
      <c r="X41" s="534" t="s">
        <v>505</v>
      </c>
      <c r="Y41" s="220"/>
    </row>
    <row r="42" spans="1:25" ht="14.25">
      <c r="A42" s="196">
        <v>10</v>
      </c>
      <c r="B42" s="1193" t="s">
        <v>73</v>
      </c>
      <c r="C42" s="468">
        <v>23</v>
      </c>
      <c r="W42" s="220">
        <v>3</v>
      </c>
      <c r="X42" s="534" t="s">
        <v>502</v>
      </c>
      <c r="Y42" s="220"/>
    </row>
    <row r="43" spans="1:25" ht="14.25">
      <c r="A43" s="196">
        <v>9</v>
      </c>
      <c r="B43" s="188" t="s">
        <v>34</v>
      </c>
      <c r="C43" s="468">
        <v>24</v>
      </c>
      <c r="W43" s="220">
        <v>4</v>
      </c>
      <c r="X43" s="534" t="s">
        <v>503</v>
      </c>
      <c r="Y43" s="220"/>
    </row>
    <row r="44" spans="23:25" ht="15" thickBot="1">
      <c r="W44" s="220">
        <v>5</v>
      </c>
      <c r="X44" s="1522" t="s">
        <v>213</v>
      </c>
      <c r="Y44" s="220"/>
    </row>
    <row r="45" spans="23:25" ht="14.25">
      <c r="W45" s="220">
        <v>6</v>
      </c>
      <c r="X45" s="1207" t="s">
        <v>173</v>
      </c>
      <c r="Y45" s="220"/>
    </row>
    <row r="46" spans="23:25" ht="15" thickBot="1">
      <c r="W46" s="220">
        <v>7</v>
      </c>
      <c r="X46" s="1551" t="s">
        <v>17</v>
      </c>
      <c r="Y46" s="220"/>
    </row>
    <row r="47" spans="23:25" ht="14.25">
      <c r="W47" s="220">
        <v>8</v>
      </c>
      <c r="X47" s="1207" t="s">
        <v>184</v>
      </c>
      <c r="Y47" s="220"/>
    </row>
    <row r="48" spans="23:25" ht="15" thickBot="1">
      <c r="W48" s="220">
        <v>9</v>
      </c>
      <c r="X48" s="866" t="s">
        <v>34</v>
      </c>
      <c r="Y48" s="468">
        <v>24</v>
      </c>
    </row>
    <row r="49" spans="23:25" ht="14.25">
      <c r="W49" s="220">
        <v>10</v>
      </c>
      <c r="X49" s="1193" t="s">
        <v>73</v>
      </c>
      <c r="Y49" s="468">
        <v>23</v>
      </c>
    </row>
    <row r="50" spans="23:25" ht="15" thickBot="1">
      <c r="W50" s="220">
        <v>11</v>
      </c>
      <c r="X50" s="188" t="s">
        <v>107</v>
      </c>
      <c r="Y50" s="468">
        <v>22</v>
      </c>
    </row>
    <row r="51" spans="23:25" ht="15" thickBot="1">
      <c r="W51" s="220">
        <v>12</v>
      </c>
      <c r="X51" s="1465" t="s">
        <v>28</v>
      </c>
      <c r="Y51" s="468">
        <v>21</v>
      </c>
    </row>
    <row r="52" spans="23:25" ht="14.25">
      <c r="W52" s="220">
        <v>13</v>
      </c>
      <c r="X52" s="188" t="s">
        <v>182</v>
      </c>
      <c r="Y52" s="468">
        <v>20</v>
      </c>
    </row>
    <row r="53" spans="23:25" ht="14.25">
      <c r="W53" s="220">
        <v>14</v>
      </c>
      <c r="X53" s="188" t="s">
        <v>334</v>
      </c>
      <c r="Y53" s="468">
        <v>19</v>
      </c>
    </row>
    <row r="54" spans="23:25" ht="14.25">
      <c r="W54" s="220">
        <v>15</v>
      </c>
      <c r="X54" s="188" t="s">
        <v>282</v>
      </c>
      <c r="Y54" s="468">
        <v>18</v>
      </c>
    </row>
    <row r="55" spans="23:25" ht="14.25">
      <c r="W55" s="220">
        <v>16</v>
      </c>
      <c r="X55" s="188" t="s">
        <v>90</v>
      </c>
      <c r="Y55" s="468">
        <v>17</v>
      </c>
    </row>
    <row r="56" spans="23:25" ht="14.25">
      <c r="W56" s="1200">
        <v>17</v>
      </c>
      <c r="X56" s="517" t="s">
        <v>303</v>
      </c>
      <c r="Y56" s="220"/>
    </row>
    <row r="57" spans="23:25" ht="14.25">
      <c r="W57" s="1197">
        <v>18</v>
      </c>
      <c r="X57" s="1193" t="s">
        <v>134</v>
      </c>
      <c r="Y57" s="2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1"/>
  <sheetViews>
    <sheetView zoomScale="80" zoomScaleNormal="80" zoomScalePageLayoutView="0" workbookViewId="0" topLeftCell="A4">
      <selection activeCell="A7" sqref="A7:B9"/>
    </sheetView>
  </sheetViews>
  <sheetFormatPr defaultColWidth="9.140625" defaultRowHeight="15"/>
  <cols>
    <col min="1" max="1" width="7.7109375" style="0" bestFit="1" customWidth="1"/>
    <col min="2" max="2" width="33.00390625" style="0" bestFit="1" customWidth="1"/>
    <col min="3" max="3" width="14.140625" style="0" bestFit="1" customWidth="1"/>
    <col min="4" max="4" width="15.140625" style="0" customWidth="1"/>
    <col min="5" max="5" width="11.421875" style="0" bestFit="1" customWidth="1"/>
    <col min="6" max="12" width="5.140625" style="0" customWidth="1"/>
    <col min="13" max="13" width="5.7109375" style="0" customWidth="1"/>
    <col min="14" max="15" width="5.140625" style="0" customWidth="1"/>
    <col min="16" max="18" width="5.140625" style="0" hidden="1" customWidth="1"/>
    <col min="19" max="19" width="8.00390625" style="0" bestFit="1" customWidth="1"/>
    <col min="20" max="20" width="10.00390625" style="0" customWidth="1"/>
  </cols>
  <sheetData>
    <row r="1" spans="1:21" s="838" customFormat="1" ht="30" customHeight="1">
      <c r="A1" s="835" t="s">
        <v>417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7"/>
    </row>
    <row r="2" spans="1:21" ht="15.75" customHeight="1">
      <c r="A2" s="1054" t="s">
        <v>416</v>
      </c>
      <c r="B2" s="1054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6"/>
    </row>
    <row r="3" spans="1:21" ht="15.75" customHeight="1">
      <c r="A3" s="627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6"/>
    </row>
    <row r="4" spans="1:21" ht="24" customHeight="1">
      <c r="A4" s="629" t="s">
        <v>226</v>
      </c>
      <c r="B4" s="630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6"/>
    </row>
    <row r="5" spans="1:21" ht="22.5" customHeight="1" thickBot="1">
      <c r="A5" s="2209" t="s">
        <v>227</v>
      </c>
      <c r="B5" s="2210"/>
      <c r="C5" s="2210"/>
      <c r="D5" s="2210"/>
      <c r="E5" s="2210"/>
      <c r="F5" s="2210"/>
      <c r="G5" s="2210"/>
      <c r="H5" s="2210"/>
      <c r="I5" s="2210"/>
      <c r="J5" s="2210"/>
      <c r="K5" s="2210"/>
      <c r="L5" s="2210"/>
      <c r="M5" s="2210"/>
      <c r="N5" s="2210"/>
      <c r="O5" s="2210"/>
      <c r="P5" s="2210"/>
      <c r="Q5" s="2210"/>
      <c r="R5" s="2210"/>
      <c r="S5" s="2210"/>
      <c r="T5" s="2210"/>
      <c r="U5" s="2210"/>
    </row>
    <row r="6" spans="1:25" s="826" customFormat="1" ht="39.75" customHeight="1">
      <c r="A6" s="848" t="s">
        <v>40</v>
      </c>
      <c r="B6" s="849" t="s">
        <v>41</v>
      </c>
      <c r="C6" s="849" t="s">
        <v>228</v>
      </c>
      <c r="D6" s="849" t="s">
        <v>289</v>
      </c>
      <c r="E6" s="849" t="s">
        <v>229</v>
      </c>
      <c r="F6" s="849">
        <v>1</v>
      </c>
      <c r="G6" s="849">
        <v>2</v>
      </c>
      <c r="H6" s="849">
        <v>3</v>
      </c>
      <c r="I6" s="849">
        <v>4</v>
      </c>
      <c r="J6" s="849">
        <v>5</v>
      </c>
      <c r="K6" s="849">
        <v>6</v>
      </c>
      <c r="L6" s="849">
        <v>7</v>
      </c>
      <c r="M6" s="849">
        <v>8</v>
      </c>
      <c r="N6" s="849">
        <v>9</v>
      </c>
      <c r="O6" s="849">
        <v>10</v>
      </c>
      <c r="P6" s="849">
        <v>10</v>
      </c>
      <c r="Q6" s="849">
        <v>11</v>
      </c>
      <c r="R6" s="849">
        <v>12</v>
      </c>
      <c r="S6" s="632" t="s">
        <v>433</v>
      </c>
      <c r="T6" s="850" t="s">
        <v>231</v>
      </c>
      <c r="Y6" s="826" t="s">
        <v>53</v>
      </c>
    </row>
    <row r="7" spans="1:21" ht="15" customHeight="1">
      <c r="A7" s="1233">
        <v>1</v>
      </c>
      <c r="B7" s="1234" t="s">
        <v>69</v>
      </c>
      <c r="C7" s="1235">
        <v>39065</v>
      </c>
      <c r="D7" s="1236">
        <v>16</v>
      </c>
      <c r="E7" s="1237" t="s">
        <v>152</v>
      </c>
      <c r="F7" s="1238">
        <v>170</v>
      </c>
      <c r="G7" s="1708">
        <v>215</v>
      </c>
      <c r="H7" s="1708">
        <v>227</v>
      </c>
      <c r="I7" s="1708">
        <v>205</v>
      </c>
      <c r="J7" s="1708">
        <v>171</v>
      </c>
      <c r="K7" s="1708">
        <v>210</v>
      </c>
      <c r="L7" s="1356">
        <v>212</v>
      </c>
      <c r="M7" s="1356">
        <v>211</v>
      </c>
      <c r="N7" s="1356">
        <v>212</v>
      </c>
      <c r="O7" s="1703">
        <v>206</v>
      </c>
      <c r="P7" s="1575"/>
      <c r="Q7" s="1575"/>
      <c r="R7" s="1575"/>
      <c r="S7" s="1236">
        <f>SUM(F7:O7)</f>
        <v>2039</v>
      </c>
      <c r="T7" s="1240">
        <f>AVERAGE(F7:O7)</f>
        <v>203.9</v>
      </c>
      <c r="U7" s="626"/>
    </row>
    <row r="8" spans="1:21" ht="14.25" customHeight="1">
      <c r="A8" s="1233">
        <v>2</v>
      </c>
      <c r="B8" s="1234" t="s">
        <v>244</v>
      </c>
      <c r="C8" s="1235">
        <v>39530</v>
      </c>
      <c r="D8" s="1236">
        <v>15</v>
      </c>
      <c r="E8" s="1237" t="s">
        <v>329</v>
      </c>
      <c r="F8" s="1356">
        <v>189</v>
      </c>
      <c r="G8" s="1356">
        <v>180</v>
      </c>
      <c r="H8" s="1356">
        <v>194</v>
      </c>
      <c r="I8" s="1232">
        <v>245</v>
      </c>
      <c r="J8" s="1232">
        <v>215</v>
      </c>
      <c r="K8" s="1232">
        <v>164</v>
      </c>
      <c r="L8" s="1356">
        <v>175</v>
      </c>
      <c r="M8" s="1356">
        <v>225</v>
      </c>
      <c r="N8" s="1356">
        <v>213</v>
      </c>
      <c r="O8" s="1703">
        <v>199</v>
      </c>
      <c r="P8" s="1239"/>
      <c r="Q8" s="1239"/>
      <c r="R8" s="1239"/>
      <c r="S8" s="1236">
        <f>SUM(F8:O8)</f>
        <v>1999</v>
      </c>
      <c r="T8" s="1240">
        <f>AVERAGE(F8:O8)</f>
        <v>199.9</v>
      </c>
      <c r="U8" s="626"/>
    </row>
    <row r="9" spans="1:21" ht="15" customHeight="1" thickBot="1">
      <c r="A9" s="1252">
        <v>3</v>
      </c>
      <c r="B9" s="1253" t="s">
        <v>129</v>
      </c>
      <c r="C9" s="1254">
        <v>39329</v>
      </c>
      <c r="D9" s="1245">
        <v>16</v>
      </c>
      <c r="E9" s="1243" t="s">
        <v>152</v>
      </c>
      <c r="F9" s="1594">
        <v>200</v>
      </c>
      <c r="G9" s="1594">
        <v>207</v>
      </c>
      <c r="H9" s="1594">
        <v>206</v>
      </c>
      <c r="I9" s="1697">
        <v>145</v>
      </c>
      <c r="J9" s="1697">
        <v>131</v>
      </c>
      <c r="K9" s="1697">
        <v>182</v>
      </c>
      <c r="L9" s="1657">
        <v>168</v>
      </c>
      <c r="M9" s="1657">
        <v>214</v>
      </c>
      <c r="N9" s="1796">
        <v>158</v>
      </c>
      <c r="O9" s="1796">
        <v>185</v>
      </c>
      <c r="P9" s="1576"/>
      <c r="Q9" s="1576"/>
      <c r="R9" s="1576"/>
      <c r="S9" s="1245">
        <f>SUM(F9:O9)</f>
        <v>1796</v>
      </c>
      <c r="T9" s="1255">
        <f>AVERAGE(F9:O9)</f>
        <v>179.6</v>
      </c>
      <c r="U9" s="626"/>
    </row>
    <row r="10" spans="1:21" ht="15.75" hidden="1" thickBot="1">
      <c r="A10" s="711">
        <v>4</v>
      </c>
      <c r="B10" s="1182" t="s">
        <v>312</v>
      </c>
      <c r="C10" s="1183">
        <v>39363</v>
      </c>
      <c r="D10" s="1184">
        <v>16</v>
      </c>
      <c r="E10" s="1248" t="s">
        <v>151</v>
      </c>
      <c r="F10" s="110">
        <v>186</v>
      </c>
      <c r="G10" s="110">
        <v>172</v>
      </c>
      <c r="H10" s="109">
        <v>148</v>
      </c>
      <c r="I10" s="315">
        <v>162</v>
      </c>
      <c r="J10" s="315">
        <v>177</v>
      </c>
      <c r="K10" s="315">
        <v>179</v>
      </c>
      <c r="L10" s="315">
        <v>146</v>
      </c>
      <c r="M10" s="315">
        <v>166</v>
      </c>
      <c r="N10" s="1249"/>
      <c r="O10" s="1250"/>
      <c r="P10" s="1250"/>
      <c r="Q10" s="1250"/>
      <c r="R10" s="1250"/>
      <c r="S10" s="1256">
        <f>SUM(F10:M10)</f>
        <v>1336</v>
      </c>
      <c r="T10" s="1251">
        <f>AVERAGE(F10:M10)</f>
        <v>167</v>
      </c>
      <c r="U10" s="626"/>
    </row>
    <row r="11" spans="1:21" ht="15" hidden="1">
      <c r="A11" s="656"/>
      <c r="B11" s="657"/>
      <c r="C11" s="657"/>
      <c r="D11" s="626"/>
      <c r="E11" s="657"/>
      <c r="F11" s="658">
        <f aca="true" t="shared" si="0" ref="F11:R11">MAX(F7:F27)</f>
        <v>169</v>
      </c>
      <c r="G11" s="658">
        <f t="shared" si="0"/>
        <v>243</v>
      </c>
      <c r="H11" s="658">
        <f t="shared" si="0"/>
        <v>215</v>
      </c>
      <c r="I11" s="658">
        <f t="shared" si="0"/>
        <v>208</v>
      </c>
      <c r="J11" s="658">
        <f t="shared" si="0"/>
        <v>0</v>
      </c>
      <c r="K11" s="658">
        <f t="shared" si="0"/>
        <v>0</v>
      </c>
      <c r="L11" s="658"/>
      <c r="M11" s="658">
        <f t="shared" si="0"/>
        <v>0</v>
      </c>
      <c r="N11" s="658">
        <f t="shared" si="0"/>
        <v>0</v>
      </c>
      <c r="O11" s="658">
        <f t="shared" si="0"/>
        <v>0</v>
      </c>
      <c r="P11" s="658">
        <f t="shared" si="0"/>
        <v>0</v>
      </c>
      <c r="Q11" s="658">
        <f t="shared" si="0"/>
        <v>0</v>
      </c>
      <c r="R11" s="658">
        <f t="shared" si="0"/>
        <v>0</v>
      </c>
      <c r="S11" s="658"/>
      <c r="T11" s="658"/>
      <c r="U11" s="626"/>
    </row>
    <row r="12" spans="1:21" ht="17.25" hidden="1">
      <c r="A12" s="659" t="s">
        <v>234</v>
      </c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26"/>
    </row>
    <row r="13" spans="1:21" ht="30.75" hidden="1">
      <c r="A13" s="661" t="s">
        <v>40</v>
      </c>
      <c r="B13" s="662" t="s">
        <v>235</v>
      </c>
      <c r="C13" s="662" t="s">
        <v>236</v>
      </c>
      <c r="D13" s="663" t="s">
        <v>237</v>
      </c>
      <c r="E13" s="662" t="s">
        <v>229</v>
      </c>
      <c r="F13" s="663">
        <v>1</v>
      </c>
      <c r="G13" s="663">
        <v>2</v>
      </c>
      <c r="H13" s="663">
        <v>3</v>
      </c>
      <c r="I13" s="663">
        <v>4</v>
      </c>
      <c r="J13" s="663">
        <v>5</v>
      </c>
      <c r="K13" s="663">
        <v>6</v>
      </c>
      <c r="L13" s="663"/>
      <c r="M13" s="663"/>
      <c r="N13" s="663"/>
      <c r="O13" s="663"/>
      <c r="P13" s="663"/>
      <c r="Q13" s="663"/>
      <c r="R13" s="663"/>
      <c r="S13" s="663" t="s">
        <v>238</v>
      </c>
      <c r="T13" s="664" t="s">
        <v>231</v>
      </c>
      <c r="U13" s="626"/>
    </row>
    <row r="14" spans="1:21" ht="15" hidden="1">
      <c r="A14" s="665">
        <v>1</v>
      </c>
      <c r="B14" s="636" t="s">
        <v>239</v>
      </c>
      <c r="C14" s="637">
        <v>38450</v>
      </c>
      <c r="D14" s="638">
        <v>14</v>
      </c>
      <c r="E14" s="636" t="s">
        <v>151</v>
      </c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>
        <f>SUM(F14:K14)</f>
        <v>0</v>
      </c>
      <c r="T14" s="666" t="e">
        <f>S14/COUNT(F14:K14)</f>
        <v>#DIV/0!</v>
      </c>
      <c r="U14" s="626"/>
    </row>
    <row r="15" spans="1:20" ht="15" hidden="1">
      <c r="A15" s="665"/>
      <c r="B15" s="636"/>
      <c r="C15" s="637"/>
      <c r="D15" s="638"/>
      <c r="E15" s="636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66"/>
    </row>
    <row r="16" spans="1:20" ht="15" hidden="1">
      <c r="A16" s="665">
        <v>3</v>
      </c>
      <c r="B16" s="636" t="s">
        <v>240</v>
      </c>
      <c r="C16" s="637">
        <v>37904</v>
      </c>
      <c r="D16" s="638">
        <v>15</v>
      </c>
      <c r="E16" s="636" t="s">
        <v>241</v>
      </c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>
        <f>SUM(F16:K16)</f>
        <v>0</v>
      </c>
      <c r="T16" s="666" t="e">
        <f>S16/COUNT(F16:K16)</f>
        <v>#DIV/0!</v>
      </c>
    </row>
    <row r="17" spans="1:20" ht="15" hidden="1">
      <c r="A17" s="665">
        <v>4</v>
      </c>
      <c r="B17" s="636" t="s">
        <v>242</v>
      </c>
      <c r="C17" s="637">
        <v>38081</v>
      </c>
      <c r="D17" s="638">
        <v>15</v>
      </c>
      <c r="E17" s="636" t="s">
        <v>241</v>
      </c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>
        <f>SUM(F17:K17)</f>
        <v>0</v>
      </c>
      <c r="T17" s="666" t="e">
        <f>S17/COUNT(F17:K17)</f>
        <v>#DIV/0!</v>
      </c>
    </row>
    <row r="18" spans="1:20" ht="15">
      <c r="A18" s="658"/>
      <c r="B18" s="667"/>
      <c r="C18" s="657"/>
      <c r="D18" s="626"/>
      <c r="E18" s="667"/>
      <c r="F18" s="668">
        <f aca="true" t="shared" si="1" ref="F18:K18">MAX(F14:F17)</f>
        <v>0</v>
      </c>
      <c r="G18" s="668">
        <f t="shared" si="1"/>
        <v>0</v>
      </c>
      <c r="H18" s="668">
        <f t="shared" si="1"/>
        <v>0</v>
      </c>
      <c r="I18" s="668">
        <f t="shared" si="1"/>
        <v>0</v>
      </c>
      <c r="J18" s="668">
        <f t="shared" si="1"/>
        <v>0</v>
      </c>
      <c r="K18" s="668">
        <f t="shared" si="1"/>
        <v>0</v>
      </c>
      <c r="L18" s="668"/>
      <c r="M18" s="668"/>
      <c r="N18" s="668"/>
      <c r="O18" s="668"/>
      <c r="P18" s="668"/>
      <c r="Q18" s="668"/>
      <c r="R18" s="668"/>
      <c r="S18" s="668"/>
      <c r="T18" s="668"/>
    </row>
    <row r="19" spans="1:20" ht="23.25" customHeight="1" thickBot="1">
      <c r="A19" s="669" t="s">
        <v>243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</row>
    <row r="20" spans="1:20" ht="30.75">
      <c r="A20" s="631" t="s">
        <v>40</v>
      </c>
      <c r="B20" s="632" t="s">
        <v>41</v>
      </c>
      <c r="C20" s="632" t="s">
        <v>228</v>
      </c>
      <c r="D20" s="632" t="s">
        <v>289</v>
      </c>
      <c r="E20" s="671" t="s">
        <v>229</v>
      </c>
      <c r="F20" s="632">
        <v>1</v>
      </c>
      <c r="G20" s="632">
        <v>2</v>
      </c>
      <c r="H20" s="632">
        <v>3</v>
      </c>
      <c r="I20" s="632">
        <v>4</v>
      </c>
      <c r="J20" s="632">
        <v>5</v>
      </c>
      <c r="K20" s="632">
        <v>6</v>
      </c>
      <c r="L20" s="632">
        <v>7</v>
      </c>
      <c r="M20" s="632">
        <v>8</v>
      </c>
      <c r="N20" s="632">
        <v>8</v>
      </c>
      <c r="O20" s="632">
        <v>9</v>
      </c>
      <c r="P20" s="632">
        <v>10</v>
      </c>
      <c r="Q20" s="632">
        <v>11</v>
      </c>
      <c r="R20" s="632">
        <v>12</v>
      </c>
      <c r="S20" s="632" t="s">
        <v>433</v>
      </c>
      <c r="T20" s="633" t="s">
        <v>231</v>
      </c>
    </row>
    <row r="21" spans="1:20" ht="15" hidden="1">
      <c r="A21" s="635">
        <v>1</v>
      </c>
      <c r="B21" s="641" t="s">
        <v>332</v>
      </c>
      <c r="C21" s="642">
        <v>40967</v>
      </c>
      <c r="D21" s="638">
        <v>11</v>
      </c>
      <c r="E21" s="643" t="s">
        <v>151</v>
      </c>
      <c r="F21" s="639">
        <v>108</v>
      </c>
      <c r="G21" s="639">
        <v>112</v>
      </c>
      <c r="H21" s="639">
        <v>131</v>
      </c>
      <c r="I21" s="639">
        <v>146</v>
      </c>
      <c r="J21" s="639"/>
      <c r="K21" s="639"/>
      <c r="L21" s="639"/>
      <c r="M21" s="639"/>
      <c r="N21" s="639"/>
      <c r="O21" s="639"/>
      <c r="P21" s="639"/>
      <c r="Q21" s="639"/>
      <c r="R21" s="639"/>
      <c r="S21" s="672">
        <f aca="true" t="shared" si="2" ref="S21:S26">SUM(F21:K21)</f>
        <v>497</v>
      </c>
      <c r="T21" s="673">
        <f aca="true" t="shared" si="3" ref="T21:T26">S21/COUNT(F21:K21)</f>
        <v>124.25</v>
      </c>
    </row>
    <row r="22" spans="1:20" ht="15" hidden="1">
      <c r="A22" s="635">
        <v>2</v>
      </c>
      <c r="B22" s="636"/>
      <c r="C22" s="637"/>
      <c r="D22" s="638"/>
      <c r="E22" s="636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72">
        <f t="shared" si="2"/>
        <v>0</v>
      </c>
      <c r="T22" s="673" t="e">
        <f t="shared" si="3"/>
        <v>#DIV/0!</v>
      </c>
    </row>
    <row r="23" spans="1:20" ht="15" hidden="1">
      <c r="A23" s="635">
        <v>3</v>
      </c>
      <c r="B23" s="444"/>
      <c r="C23" s="444"/>
      <c r="D23" s="638"/>
      <c r="E23" s="643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72">
        <f t="shared" si="2"/>
        <v>0</v>
      </c>
      <c r="T23" s="673" t="e">
        <f t="shared" si="3"/>
        <v>#DIV/0!</v>
      </c>
    </row>
    <row r="24" spans="1:20" ht="15" hidden="1">
      <c r="A24" s="635">
        <v>4</v>
      </c>
      <c r="B24" s="641"/>
      <c r="C24" s="642"/>
      <c r="D24" s="638"/>
      <c r="E24" s="636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72">
        <f t="shared" si="2"/>
        <v>0</v>
      </c>
      <c r="T24" s="673" t="e">
        <f t="shared" si="3"/>
        <v>#DIV/0!</v>
      </c>
    </row>
    <row r="25" spans="1:20" ht="15" hidden="1">
      <c r="A25" s="635">
        <v>5</v>
      </c>
      <c r="B25" s="641"/>
      <c r="C25" s="642"/>
      <c r="D25" s="638"/>
      <c r="E25" s="636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72">
        <f t="shared" si="2"/>
        <v>0</v>
      </c>
      <c r="T25" s="673" t="e">
        <f t="shared" si="3"/>
        <v>#DIV/0!</v>
      </c>
    </row>
    <row r="26" spans="1:20" ht="15" hidden="1">
      <c r="A26" s="635">
        <v>6</v>
      </c>
      <c r="B26" s="641"/>
      <c r="C26" s="642"/>
      <c r="D26" s="638"/>
      <c r="E26" s="636"/>
      <c r="F26" s="1793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72">
        <f t="shared" si="2"/>
        <v>0</v>
      </c>
      <c r="T26" s="673" t="e">
        <f t="shared" si="3"/>
        <v>#DIV/0!</v>
      </c>
    </row>
    <row r="27" spans="1:20" s="1185" customFormat="1" ht="15.75" thickBot="1">
      <c r="A27" s="1252">
        <v>1</v>
      </c>
      <c r="B27" s="1253" t="s">
        <v>332</v>
      </c>
      <c r="C27" s="1254">
        <v>40967</v>
      </c>
      <c r="D27" s="1245">
        <v>11</v>
      </c>
      <c r="E27" s="1794" t="s">
        <v>151</v>
      </c>
      <c r="F27" s="1657">
        <v>153</v>
      </c>
      <c r="G27" s="1795">
        <v>125</v>
      </c>
      <c r="H27" s="1795">
        <v>168</v>
      </c>
      <c r="I27" s="1795">
        <v>129</v>
      </c>
      <c r="J27" s="1795">
        <v>198</v>
      </c>
      <c r="K27" s="1795">
        <v>166</v>
      </c>
      <c r="L27" s="1712">
        <v>179</v>
      </c>
      <c r="M27" s="1712">
        <v>154</v>
      </c>
      <c r="N27" s="1657">
        <v>215</v>
      </c>
      <c r="O27" s="1657">
        <v>134</v>
      </c>
      <c r="P27" s="1241"/>
      <c r="Q27" s="1241"/>
      <c r="R27" s="1241">
        <v>116</v>
      </c>
      <c r="S27" s="1246">
        <f>SUM(F27:M27)</f>
        <v>1272</v>
      </c>
      <c r="T27" s="1247">
        <f>AVERAGE(F27:O27)</f>
        <v>162.1</v>
      </c>
    </row>
    <row r="28" spans="1:20" ht="30.75" customHeight="1" hidden="1">
      <c r="A28" s="683" t="s">
        <v>247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</row>
    <row r="29" spans="1:20" s="688" customFormat="1" ht="30.75" hidden="1">
      <c r="A29" s="684" t="s">
        <v>248</v>
      </c>
      <c r="B29" s="685" t="s">
        <v>249</v>
      </c>
      <c r="C29" s="685" t="s">
        <v>250</v>
      </c>
      <c r="D29" s="686" t="s">
        <v>251</v>
      </c>
      <c r="E29" s="685" t="s">
        <v>229</v>
      </c>
      <c r="F29" s="686">
        <v>1</v>
      </c>
      <c r="G29" s="686">
        <v>2</v>
      </c>
      <c r="H29" s="686">
        <v>3</v>
      </c>
      <c r="I29" s="686">
        <v>4</v>
      </c>
      <c r="J29" s="686">
        <v>5</v>
      </c>
      <c r="K29" s="686">
        <v>6</v>
      </c>
      <c r="L29" s="686"/>
      <c r="M29" s="686"/>
      <c r="N29" s="686"/>
      <c r="O29" s="686"/>
      <c r="P29" s="686"/>
      <c r="Q29" s="686"/>
      <c r="R29" s="686"/>
      <c r="S29" s="686" t="s">
        <v>252</v>
      </c>
      <c r="T29" s="687" t="s">
        <v>253</v>
      </c>
    </row>
    <row r="30" spans="1:20" ht="15" hidden="1">
      <c r="A30" s="665">
        <v>1</v>
      </c>
      <c r="B30" s="636" t="s">
        <v>254</v>
      </c>
      <c r="C30" s="637">
        <v>36037</v>
      </c>
      <c r="D30" s="638">
        <v>19</v>
      </c>
      <c r="E30" s="636" t="s">
        <v>241</v>
      </c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>
        <f>SUM(F30:K30)</f>
        <v>0</v>
      </c>
      <c r="T30" s="666" t="e">
        <f>S30/COUNT(F30:K30)</f>
        <v>#DIV/0!</v>
      </c>
    </row>
    <row r="31" spans="1:20" ht="15" hidden="1">
      <c r="A31" s="665">
        <v>2</v>
      </c>
      <c r="B31" s="636"/>
      <c r="C31" s="637"/>
      <c r="D31" s="638"/>
      <c r="E31" s="636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>
        <f>SUM(F31:K31)</f>
        <v>0</v>
      </c>
      <c r="T31" s="666" t="e">
        <f>S31/COUNT(F31:K31)</f>
        <v>#DIV/0!</v>
      </c>
    </row>
    <row r="32" spans="1:20" ht="15" hidden="1">
      <c r="A32" s="665">
        <v>3</v>
      </c>
      <c r="B32" s="636"/>
      <c r="C32" s="637"/>
      <c r="D32" s="638"/>
      <c r="E32" s="636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>
        <f>SUM(F32:K32)</f>
        <v>0</v>
      </c>
      <c r="T32" s="666" t="e">
        <f>S32/COUNT(F32:K32)</f>
        <v>#DIV/0!</v>
      </c>
    </row>
    <row r="33" spans="1:20" ht="15">
      <c r="A33" s="656"/>
      <c r="B33" s="657"/>
      <c r="C33" s="690"/>
      <c r="D33" s="658"/>
      <c r="E33" s="657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91"/>
    </row>
    <row r="34" spans="1:20" ht="24" customHeight="1">
      <c r="A34" s="629" t="s">
        <v>255</v>
      </c>
      <c r="B34" s="689"/>
      <c r="C34" s="690"/>
      <c r="D34" s="658"/>
      <c r="E34" s="657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91"/>
    </row>
    <row r="35" spans="1:20" s="694" customFormat="1" ht="21.75" customHeight="1" hidden="1" thickBot="1">
      <c r="A35" s="692" t="s">
        <v>256</v>
      </c>
      <c r="B35" s="693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</row>
    <row r="36" spans="1:20" ht="30.75" hidden="1">
      <c r="A36" s="631" t="s">
        <v>40</v>
      </c>
      <c r="B36" s="632" t="s">
        <v>41</v>
      </c>
      <c r="C36" s="632" t="s">
        <v>228</v>
      </c>
      <c r="D36" s="632" t="s">
        <v>289</v>
      </c>
      <c r="E36" s="671" t="s">
        <v>229</v>
      </c>
      <c r="F36" s="632">
        <v>1</v>
      </c>
      <c r="G36" s="632">
        <v>2</v>
      </c>
      <c r="H36" s="632">
        <v>3</v>
      </c>
      <c r="I36" s="632">
        <v>4</v>
      </c>
      <c r="J36" s="632">
        <v>5</v>
      </c>
      <c r="K36" s="632">
        <v>6</v>
      </c>
      <c r="L36" s="632"/>
      <c r="M36" s="632"/>
      <c r="N36" s="632"/>
      <c r="O36" s="632"/>
      <c r="P36" s="632"/>
      <c r="Q36" s="632"/>
      <c r="R36" s="632"/>
      <c r="S36" s="632" t="s">
        <v>230</v>
      </c>
      <c r="T36" s="633" t="s">
        <v>231</v>
      </c>
    </row>
    <row r="37" spans="1:20" ht="15" hidden="1">
      <c r="A37" s="635">
        <v>1</v>
      </c>
      <c r="B37" s="695" t="s">
        <v>257</v>
      </c>
      <c r="C37" s="653">
        <v>38142</v>
      </c>
      <c r="D37" s="654">
        <v>16</v>
      </c>
      <c r="E37" s="696" t="s">
        <v>156</v>
      </c>
      <c r="F37" s="639">
        <v>187</v>
      </c>
      <c r="G37" s="639">
        <v>181</v>
      </c>
      <c r="H37" s="697">
        <v>207</v>
      </c>
      <c r="I37" s="639">
        <v>167</v>
      </c>
      <c r="J37" s="639">
        <v>158</v>
      </c>
      <c r="K37" s="639">
        <v>193</v>
      </c>
      <c r="L37" s="639"/>
      <c r="M37" s="639"/>
      <c r="N37" s="639"/>
      <c r="O37" s="639"/>
      <c r="P37" s="639"/>
      <c r="Q37" s="639"/>
      <c r="R37" s="639"/>
      <c r="S37" s="698">
        <f>SUM(F37:K37)</f>
        <v>1093</v>
      </c>
      <c r="T37" s="640">
        <f>S37/COUNT(F37:K37)</f>
        <v>182.16666666666666</v>
      </c>
    </row>
    <row r="38" spans="1:20" ht="15" hidden="1">
      <c r="A38" s="635">
        <v>2</v>
      </c>
      <c r="B38" s="636" t="s">
        <v>258</v>
      </c>
      <c r="C38" s="637">
        <v>38210</v>
      </c>
      <c r="D38" s="638">
        <v>16</v>
      </c>
      <c r="E38" s="643" t="s">
        <v>151</v>
      </c>
      <c r="F38" s="639">
        <v>142</v>
      </c>
      <c r="G38" s="639">
        <v>179</v>
      </c>
      <c r="H38" s="639">
        <v>180</v>
      </c>
      <c r="I38" s="639">
        <v>142</v>
      </c>
      <c r="J38" s="639">
        <v>155</v>
      </c>
      <c r="K38" s="639">
        <v>122</v>
      </c>
      <c r="L38" s="639"/>
      <c r="M38" s="639"/>
      <c r="N38" s="639"/>
      <c r="O38" s="639"/>
      <c r="P38" s="639"/>
      <c r="Q38" s="639"/>
      <c r="R38" s="639"/>
      <c r="S38" s="698">
        <f>SUM(F38:K38)</f>
        <v>920</v>
      </c>
      <c r="T38" s="640">
        <f>S38/COUNT(F38:K38)</f>
        <v>153.33333333333334</v>
      </c>
    </row>
    <row r="39" spans="1:20" s="667" customFormat="1" ht="15" customHeight="1" hidden="1" thickBot="1">
      <c r="A39" s="644">
        <v>3</v>
      </c>
      <c r="B39" s="699" t="s">
        <v>259</v>
      </c>
      <c r="C39" s="700">
        <v>37265</v>
      </c>
      <c r="D39" s="647">
        <v>18</v>
      </c>
      <c r="E39" s="701" t="s">
        <v>152</v>
      </c>
      <c r="F39" s="649">
        <v>156</v>
      </c>
      <c r="G39" s="649">
        <v>145</v>
      </c>
      <c r="H39" s="649">
        <v>168</v>
      </c>
      <c r="I39" s="649">
        <v>220</v>
      </c>
      <c r="J39" s="649">
        <v>117</v>
      </c>
      <c r="K39" s="649">
        <v>140</v>
      </c>
      <c r="L39" s="649"/>
      <c r="M39" s="649"/>
      <c r="N39" s="649"/>
      <c r="O39" s="649"/>
      <c r="P39" s="649"/>
      <c r="Q39" s="649"/>
      <c r="R39" s="649"/>
      <c r="S39" s="702">
        <f>SUM(F39:K39)</f>
        <v>946</v>
      </c>
      <c r="T39" s="650">
        <f>S39/COUNT(F39:K39)</f>
        <v>157.66666666666666</v>
      </c>
    </row>
    <row r="40" spans="1:20" s="704" customFormat="1" ht="15" hidden="1">
      <c r="A40" s="651">
        <v>5</v>
      </c>
      <c r="B40" s="652" t="s">
        <v>260</v>
      </c>
      <c r="C40" s="653">
        <v>37817</v>
      </c>
      <c r="D40" s="654">
        <v>16</v>
      </c>
      <c r="E40" s="696" t="s">
        <v>261</v>
      </c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703">
        <f>SUM(F40:K40)</f>
        <v>0</v>
      </c>
      <c r="T40" s="655" t="e">
        <f>S40/COUNT(F40:K40)</f>
        <v>#DIV/0!</v>
      </c>
    </row>
    <row r="41" spans="1:20" ht="15" hidden="1">
      <c r="A41" s="665">
        <v>6</v>
      </c>
      <c r="B41" s="636" t="s">
        <v>262</v>
      </c>
      <c r="C41" s="637">
        <v>37017</v>
      </c>
      <c r="D41" s="638">
        <v>18</v>
      </c>
      <c r="E41" s="643" t="s">
        <v>151</v>
      </c>
      <c r="F41" s="705"/>
      <c r="G41" s="705"/>
      <c r="H41" s="705"/>
      <c r="I41" s="705"/>
      <c r="J41" s="638"/>
      <c r="K41" s="638"/>
      <c r="L41" s="638"/>
      <c r="M41" s="638"/>
      <c r="N41" s="638"/>
      <c r="O41" s="638"/>
      <c r="P41" s="638"/>
      <c r="Q41" s="638"/>
      <c r="R41" s="638"/>
      <c r="S41" s="698">
        <f>SUM(F41:K41)</f>
        <v>0</v>
      </c>
      <c r="T41" s="666" t="e">
        <f>S41/COUNT(F41:K41)</f>
        <v>#DIV/0!</v>
      </c>
    </row>
    <row r="42" spans="1:20" ht="15" hidden="1">
      <c r="A42" s="658"/>
      <c r="B42" s="667"/>
      <c r="C42" s="667"/>
      <c r="D42" s="667"/>
      <c r="E42" s="667"/>
      <c r="F42" s="682">
        <f aca="true" t="shared" si="4" ref="F42:K42">MAX(F37:F41)</f>
        <v>187</v>
      </c>
      <c r="G42" s="682">
        <f t="shared" si="4"/>
        <v>181</v>
      </c>
      <c r="H42" s="682">
        <f t="shared" si="4"/>
        <v>207</v>
      </c>
      <c r="I42" s="682">
        <f t="shared" si="4"/>
        <v>220</v>
      </c>
      <c r="J42" s="682">
        <f t="shared" si="4"/>
        <v>158</v>
      </c>
      <c r="K42" s="682">
        <f t="shared" si="4"/>
        <v>193</v>
      </c>
      <c r="L42" s="682"/>
      <c r="M42" s="682"/>
      <c r="N42" s="682"/>
      <c r="O42" s="682"/>
      <c r="P42" s="682"/>
      <c r="Q42" s="682"/>
      <c r="R42" s="682"/>
      <c r="S42" s="682"/>
      <c r="T42" s="682"/>
    </row>
    <row r="43" spans="1:20" s="694" customFormat="1" ht="25.5" customHeight="1" thickBot="1">
      <c r="A43" s="692" t="s">
        <v>263</v>
      </c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</row>
    <row r="44" spans="1:20" ht="30.75">
      <c r="A44" s="631" t="s">
        <v>40</v>
      </c>
      <c r="B44" s="632" t="s">
        <v>41</v>
      </c>
      <c r="C44" s="632" t="s">
        <v>228</v>
      </c>
      <c r="D44" s="632" t="s">
        <v>278</v>
      </c>
      <c r="E44" s="671" t="s">
        <v>229</v>
      </c>
      <c r="F44" s="632">
        <v>1</v>
      </c>
      <c r="G44" s="632">
        <v>2</v>
      </c>
      <c r="H44" s="632">
        <v>3</v>
      </c>
      <c r="I44" s="632">
        <v>4</v>
      </c>
      <c r="J44" s="632">
        <v>5</v>
      </c>
      <c r="K44" s="632">
        <v>6</v>
      </c>
      <c r="L44" s="632">
        <v>7</v>
      </c>
      <c r="M44" s="632">
        <v>8</v>
      </c>
      <c r="N44" s="1792">
        <v>8</v>
      </c>
      <c r="O44" s="1792">
        <v>9</v>
      </c>
      <c r="P44" s="632">
        <v>10</v>
      </c>
      <c r="Q44" s="632">
        <v>11</v>
      </c>
      <c r="R44" s="632">
        <v>12</v>
      </c>
      <c r="S44" s="632" t="s">
        <v>238</v>
      </c>
      <c r="T44" s="633" t="s">
        <v>231</v>
      </c>
    </row>
    <row r="45" spans="1:20" s="1185" customFormat="1" ht="15" customHeight="1" thickBot="1">
      <c r="A45" s="1242">
        <v>1</v>
      </c>
      <c r="B45" s="1243" t="s">
        <v>286</v>
      </c>
      <c r="C45" s="1244">
        <v>40282</v>
      </c>
      <c r="D45" s="1245">
        <v>13</v>
      </c>
      <c r="E45" s="1243" t="s">
        <v>152</v>
      </c>
      <c r="F45" s="1574">
        <v>188</v>
      </c>
      <c r="G45" s="1574">
        <v>177</v>
      </c>
      <c r="H45" s="1574">
        <v>134</v>
      </c>
      <c r="I45" s="1574">
        <v>150</v>
      </c>
      <c r="J45" s="1574">
        <v>203</v>
      </c>
      <c r="K45" s="1574">
        <v>160</v>
      </c>
      <c r="L45" s="1353">
        <v>119</v>
      </c>
      <c r="M45" s="1353">
        <v>143</v>
      </c>
      <c r="N45" s="1594">
        <v>190</v>
      </c>
      <c r="O45" s="1595">
        <v>151</v>
      </c>
      <c r="P45" s="1241"/>
      <c r="Q45" s="1241"/>
      <c r="R45" s="1241"/>
      <c r="S45" s="1246">
        <f>SUM(F45:R45)</f>
        <v>1615</v>
      </c>
      <c r="T45" s="1247">
        <f>AVERAGE(F45:O45)</f>
        <v>161.5</v>
      </c>
    </row>
    <row r="46" spans="1:20" ht="15" customHeight="1" hidden="1">
      <c r="A46" s="1074">
        <v>2</v>
      </c>
      <c r="B46" s="696"/>
      <c r="C46" s="1075"/>
      <c r="D46" s="654"/>
      <c r="E46" s="652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1076">
        <f>SUM(F46:K46)</f>
        <v>0</v>
      </c>
      <c r="T46" s="1077" t="e">
        <f>S46/COUNT(F46:K46)</f>
        <v>#DIV/0!</v>
      </c>
    </row>
    <row r="47" spans="1:21" ht="15" customHeight="1" hidden="1">
      <c r="A47" s="706">
        <v>3</v>
      </c>
      <c r="B47" s="643"/>
      <c r="C47" s="637"/>
      <c r="D47" s="638"/>
      <c r="E47" s="643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672">
        <f>SUM(F47:K47)</f>
        <v>0</v>
      </c>
      <c r="T47" s="673" t="e">
        <f>S47/COUNT(F47:K47)</f>
        <v>#DIV/0!</v>
      </c>
      <c r="U47" s="708"/>
    </row>
    <row r="48" spans="1:21" ht="15" customHeight="1" hidden="1" thickBot="1">
      <c r="A48" s="709">
        <v>4</v>
      </c>
      <c r="B48" s="701"/>
      <c r="C48" s="700"/>
      <c r="D48" s="647"/>
      <c r="E48" s="701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678">
        <f>SUM(F48:K48)</f>
        <v>0</v>
      </c>
      <c r="T48" s="679" t="e">
        <f>S48/COUNT(F48:K48)</f>
        <v>#DIV/0!</v>
      </c>
      <c r="U48" s="708"/>
    </row>
    <row r="49" spans="1:21" ht="15.75" hidden="1" thickBot="1">
      <c r="A49" s="711">
        <v>5</v>
      </c>
      <c r="B49" s="712" t="s">
        <v>267</v>
      </c>
      <c r="C49" s="713">
        <v>40429</v>
      </c>
      <c r="D49" s="680">
        <v>9</v>
      </c>
      <c r="E49" s="712" t="s">
        <v>151</v>
      </c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680">
        <f>SUM(F49:K49)</f>
        <v>0</v>
      </c>
      <c r="T49" s="681" t="e">
        <f>S49/COUNT(F49:K49)</f>
        <v>#DIV/0!</v>
      </c>
      <c r="U49" s="708"/>
    </row>
    <row r="50" spans="1:21" ht="15">
      <c r="A50" s="658"/>
      <c r="B50" s="667"/>
      <c r="C50" s="667"/>
      <c r="D50" s="626"/>
      <c r="E50" s="667"/>
      <c r="F50" s="658">
        <f aca="true" t="shared" si="5" ref="F50:R50">MAX(F45:F49)</f>
        <v>188</v>
      </c>
      <c r="G50" s="658">
        <f t="shared" si="5"/>
        <v>177</v>
      </c>
      <c r="H50" s="658">
        <f t="shared" si="5"/>
        <v>134</v>
      </c>
      <c r="I50" s="658">
        <f t="shared" si="5"/>
        <v>150</v>
      </c>
      <c r="J50" s="658">
        <f t="shared" si="5"/>
        <v>203</v>
      </c>
      <c r="K50" s="658">
        <f t="shared" si="5"/>
        <v>160</v>
      </c>
      <c r="L50" s="658"/>
      <c r="M50" s="658">
        <f t="shared" si="5"/>
        <v>143</v>
      </c>
      <c r="N50" s="658">
        <f t="shared" si="5"/>
        <v>190</v>
      </c>
      <c r="O50" s="658">
        <f t="shared" si="5"/>
        <v>151</v>
      </c>
      <c r="P50" s="658">
        <f t="shared" si="5"/>
        <v>0</v>
      </c>
      <c r="Q50" s="658">
        <f t="shared" si="5"/>
        <v>0</v>
      </c>
      <c r="R50" s="658">
        <f t="shared" si="5"/>
        <v>0</v>
      </c>
      <c r="S50" s="658"/>
      <c r="T50" s="658"/>
      <c r="U50" s="626"/>
    </row>
    <row r="51" spans="1:21" ht="15">
      <c r="A51" s="658"/>
      <c r="B51" s="667"/>
      <c r="C51" s="667"/>
      <c r="D51" s="62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  <c r="Q51" s="667"/>
      <c r="R51" s="667"/>
      <c r="S51" s="667"/>
      <c r="T51" s="667"/>
      <c r="U51" s="626"/>
    </row>
  </sheetData>
  <sheetProtection/>
  <mergeCells count="1">
    <mergeCell ref="A5:U5"/>
  </mergeCells>
  <conditionalFormatting sqref="O10:R10 P27:R27 P45:R45">
    <cfRule type="cellIs" priority="16" dxfId="5" operator="equal">
      <formula>200</formula>
    </cfRule>
  </conditionalFormatting>
  <conditionalFormatting sqref="O10:R10 P27:R27 P45:R45">
    <cfRule type="cellIs" priority="15" dxfId="5" operator="greaterThan">
      <formula>200</formula>
    </cfRule>
  </conditionalFormatting>
  <conditionalFormatting sqref="N8:O8">
    <cfRule type="cellIs" priority="6" dxfId="5" operator="equal">
      <formula>200</formula>
    </cfRule>
  </conditionalFormatting>
  <conditionalFormatting sqref="N8:O8">
    <cfRule type="cellIs" priority="5" dxfId="5" operator="greaterThan">
      <formula>200</formula>
    </cfRule>
  </conditionalFormatting>
  <conditionalFormatting sqref="N27:O27">
    <cfRule type="cellIs" priority="1" dxfId="11" operator="equal">
      <formula>200</formula>
    </cfRule>
    <cfRule type="cellIs" priority="2" dxfId="11" operator="greaterThan">
      <formula>200</formula>
    </cfRule>
  </conditionalFormatting>
  <conditionalFormatting sqref="L7:M7">
    <cfRule type="cellIs" priority="9" dxfId="11" operator="equal">
      <formula>200</formula>
    </cfRule>
    <cfRule type="cellIs" priority="10" dxfId="11" operator="greaterThan">
      <formula>200</formula>
    </cfRule>
  </conditionalFormatting>
  <conditionalFormatting sqref="I27:K27">
    <cfRule type="cellIs" priority="8" dxfId="5" operator="equal">
      <formula>200</formula>
    </cfRule>
  </conditionalFormatting>
  <conditionalFormatting sqref="I27:K27">
    <cfRule type="cellIs" priority="7" dxfId="5" operator="greaterThan">
      <formula>200</formula>
    </cfRule>
  </conditionalFormatting>
  <conditionalFormatting sqref="N9:O9">
    <cfRule type="cellIs" priority="3" dxfId="11" operator="equal">
      <formula>200</formula>
    </cfRule>
    <cfRule type="cellIs" priority="4" dxfId="11" operator="greaterThan">
      <formula>200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21"/>
  <sheetViews>
    <sheetView zoomScale="90" zoomScaleNormal="90" zoomScalePageLayoutView="0" workbookViewId="0" topLeftCell="A1">
      <selection activeCell="B3" sqref="B3:B33"/>
    </sheetView>
  </sheetViews>
  <sheetFormatPr defaultColWidth="9.140625" defaultRowHeight="15"/>
  <cols>
    <col min="1" max="1" width="9.28125" style="961" customWidth="1"/>
    <col min="2" max="2" width="27.28125" style="961" customWidth="1"/>
    <col min="3" max="3" width="13.28125" style="962" customWidth="1"/>
    <col min="4" max="4" width="8.7109375" style="961" bestFit="1" customWidth="1"/>
    <col min="5" max="5" width="8.7109375" style="962" bestFit="1" customWidth="1"/>
    <col min="6" max="6" width="8.8515625" style="1003" customWidth="1"/>
    <col min="7" max="9" width="7.00390625" style="1003" bestFit="1" customWidth="1"/>
    <col min="10" max="10" width="19.8515625" style="1004" bestFit="1" customWidth="1"/>
    <col min="11" max="11" width="13.28125" style="961" customWidth="1"/>
    <col min="12" max="12" width="14.8515625" style="961" customWidth="1"/>
    <col min="13" max="13" width="11.28125" style="961" customWidth="1"/>
    <col min="14" max="14" width="6.28125" style="970" customWidth="1"/>
    <col min="15" max="16" width="0" style="961" hidden="1" customWidth="1"/>
    <col min="17" max="16384" width="9.140625" style="961" customWidth="1"/>
  </cols>
  <sheetData>
    <row r="1" spans="1:14" s="974" customFormat="1" ht="36" customHeight="1">
      <c r="A1" s="1007" t="s">
        <v>404</v>
      </c>
      <c r="B1" s="1262"/>
      <c r="C1" s="1008"/>
      <c r="D1" s="1262"/>
      <c r="E1" s="1006"/>
      <c r="F1" s="1006"/>
      <c r="G1" s="1006"/>
      <c r="H1" s="1006"/>
      <c r="I1" s="1006"/>
      <c r="J1" s="1008"/>
      <c r="K1" s="1009"/>
      <c r="L1" s="960" t="s">
        <v>39</v>
      </c>
      <c r="M1" s="958"/>
      <c r="N1" s="1010"/>
    </row>
    <row r="2" spans="1:16" s="962" customFormat="1" ht="27">
      <c r="A2" s="963" t="s">
        <v>40</v>
      </c>
      <c r="B2" s="963" t="s">
        <v>41</v>
      </c>
      <c r="C2" s="963" t="s">
        <v>42</v>
      </c>
      <c r="D2" s="963" t="s">
        <v>43</v>
      </c>
      <c r="E2" s="963" t="s">
        <v>44</v>
      </c>
      <c r="F2" s="1885" t="s">
        <v>45</v>
      </c>
      <c r="G2" s="1885" t="s">
        <v>46</v>
      </c>
      <c r="H2" s="1885" t="s">
        <v>47</v>
      </c>
      <c r="I2" s="1885" t="s">
        <v>48</v>
      </c>
      <c r="J2" s="1886" t="s">
        <v>403</v>
      </c>
      <c r="K2" s="964"/>
      <c r="L2" s="963" t="s">
        <v>40</v>
      </c>
      <c r="M2" s="963" t="s">
        <v>51</v>
      </c>
      <c r="N2" s="965"/>
      <c r="O2" s="1289" t="s">
        <v>40</v>
      </c>
      <c r="P2" s="1289" t="s">
        <v>51</v>
      </c>
    </row>
    <row r="3" spans="1:16" s="970" customFormat="1" ht="15">
      <c r="A3" s="1887">
        <v>1</v>
      </c>
      <c r="B3" s="397" t="s">
        <v>328</v>
      </c>
      <c r="C3" s="971" t="s">
        <v>152</v>
      </c>
      <c r="D3" s="1261">
        <v>34</v>
      </c>
      <c r="E3" s="968">
        <v>19</v>
      </c>
      <c r="F3" s="1261">
        <v>36</v>
      </c>
      <c r="G3" s="1261">
        <v>28</v>
      </c>
      <c r="H3" s="968">
        <v>0</v>
      </c>
      <c r="I3" s="968">
        <v>0</v>
      </c>
      <c r="J3" s="1885">
        <f aca="true" t="shared" si="0" ref="J3:J33">SUM(D3:I3)-SMALL(D3:I3,1)-SMALL(D3:I3,2)</f>
        <v>117</v>
      </c>
      <c r="K3" s="969"/>
      <c r="L3" s="810">
        <v>1</v>
      </c>
      <c r="M3" s="810">
        <v>36</v>
      </c>
      <c r="O3" s="1288">
        <v>1</v>
      </c>
      <c r="P3" s="1882">
        <v>36</v>
      </c>
    </row>
    <row r="4" spans="1:16" s="970" customFormat="1" ht="15.75">
      <c r="A4" s="1887">
        <v>2</v>
      </c>
      <c r="B4" s="397" t="s">
        <v>323</v>
      </c>
      <c r="C4" s="971" t="s">
        <v>151</v>
      </c>
      <c r="D4" s="1261">
        <v>25</v>
      </c>
      <c r="E4" s="968">
        <v>28</v>
      </c>
      <c r="F4" s="1261">
        <v>30</v>
      </c>
      <c r="G4" s="1890">
        <v>32</v>
      </c>
      <c r="H4" s="968">
        <v>0</v>
      </c>
      <c r="I4" s="968">
        <v>0</v>
      </c>
      <c r="J4" s="1885">
        <f t="shared" si="0"/>
        <v>115</v>
      </c>
      <c r="K4" s="969"/>
      <c r="L4" s="971">
        <v>2</v>
      </c>
      <c r="M4" s="971">
        <v>34</v>
      </c>
      <c r="O4" s="1290">
        <v>2</v>
      </c>
      <c r="P4" s="1883">
        <v>34</v>
      </c>
    </row>
    <row r="5" spans="1:16" s="973" customFormat="1" ht="15">
      <c r="A5" s="1887">
        <v>3</v>
      </c>
      <c r="B5" s="397" t="s">
        <v>306</v>
      </c>
      <c r="C5" s="967" t="s">
        <v>153</v>
      </c>
      <c r="D5" s="1285">
        <v>36</v>
      </c>
      <c r="E5" s="968">
        <v>23</v>
      </c>
      <c r="F5" s="1261">
        <v>29</v>
      </c>
      <c r="G5" s="1261">
        <v>26</v>
      </c>
      <c r="H5" s="968">
        <v>0</v>
      </c>
      <c r="I5" s="968">
        <v>0</v>
      </c>
      <c r="J5" s="1885">
        <f t="shared" si="0"/>
        <v>114</v>
      </c>
      <c r="K5" s="969"/>
      <c r="L5" s="972">
        <v>3</v>
      </c>
      <c r="M5" s="967">
        <v>32</v>
      </c>
      <c r="O5" s="1291">
        <v>3</v>
      </c>
      <c r="P5" s="1884">
        <v>32</v>
      </c>
    </row>
    <row r="6" spans="1:16" s="970" customFormat="1" ht="15.75">
      <c r="A6" s="1887">
        <v>4</v>
      </c>
      <c r="B6" s="397" t="s">
        <v>316</v>
      </c>
      <c r="C6" s="971" t="s">
        <v>156</v>
      </c>
      <c r="D6" s="1261">
        <v>29</v>
      </c>
      <c r="E6" s="968">
        <v>36</v>
      </c>
      <c r="F6" s="1261">
        <v>25</v>
      </c>
      <c r="G6" s="1261">
        <v>23</v>
      </c>
      <c r="H6" s="968">
        <v>0</v>
      </c>
      <c r="I6" s="968">
        <v>0</v>
      </c>
      <c r="J6" s="1885">
        <f t="shared" si="0"/>
        <v>113</v>
      </c>
      <c r="K6" s="975"/>
      <c r="L6" s="971">
        <v>4</v>
      </c>
      <c r="M6" s="971">
        <v>30</v>
      </c>
      <c r="O6" s="1290">
        <v>4</v>
      </c>
      <c r="P6" s="1883">
        <v>30</v>
      </c>
    </row>
    <row r="7" spans="1:16" s="970" customFormat="1" ht="15.75">
      <c r="A7" s="1887">
        <v>5</v>
      </c>
      <c r="B7" s="1897" t="s">
        <v>324</v>
      </c>
      <c r="C7" s="971" t="s">
        <v>329</v>
      </c>
      <c r="D7" s="1284">
        <v>32</v>
      </c>
      <c r="E7" s="968">
        <v>17</v>
      </c>
      <c r="F7" s="1261">
        <v>34</v>
      </c>
      <c r="G7" s="1261">
        <v>30</v>
      </c>
      <c r="H7" s="968">
        <v>0</v>
      </c>
      <c r="I7" s="968">
        <v>0</v>
      </c>
      <c r="J7" s="1885">
        <f t="shared" si="0"/>
        <v>113</v>
      </c>
      <c r="K7" s="1130"/>
      <c r="L7" s="810">
        <v>5</v>
      </c>
      <c r="M7" s="971">
        <v>29</v>
      </c>
      <c r="O7" s="1288">
        <v>5</v>
      </c>
      <c r="P7" s="1883">
        <v>29</v>
      </c>
    </row>
    <row r="8" spans="1:16" s="970" customFormat="1" ht="15.75">
      <c r="A8" s="1887">
        <v>6</v>
      </c>
      <c r="B8" s="2279" t="s">
        <v>313</v>
      </c>
      <c r="C8" s="971" t="s">
        <v>152</v>
      </c>
      <c r="D8" s="1261">
        <v>27</v>
      </c>
      <c r="E8" s="1888">
        <v>32</v>
      </c>
      <c r="F8" s="1261">
        <v>32</v>
      </c>
      <c r="G8" s="1261">
        <v>21</v>
      </c>
      <c r="H8" s="968">
        <v>0</v>
      </c>
      <c r="I8" s="968">
        <v>0</v>
      </c>
      <c r="J8" s="1885">
        <f t="shared" si="0"/>
        <v>112</v>
      </c>
      <c r="K8" s="1130"/>
      <c r="L8" s="971">
        <v>6</v>
      </c>
      <c r="M8" s="971">
        <v>28</v>
      </c>
      <c r="O8" s="1290">
        <v>6</v>
      </c>
      <c r="P8" s="1883">
        <v>28</v>
      </c>
    </row>
    <row r="9" spans="1:16" s="970" customFormat="1" ht="15.75">
      <c r="A9" s="1887">
        <v>7</v>
      </c>
      <c r="B9" s="390" t="s">
        <v>322</v>
      </c>
      <c r="C9" s="971" t="s">
        <v>152</v>
      </c>
      <c r="D9" s="1261">
        <v>28</v>
      </c>
      <c r="E9" s="1261">
        <v>27</v>
      </c>
      <c r="F9" s="1261">
        <v>27</v>
      </c>
      <c r="G9" s="971">
        <v>27</v>
      </c>
      <c r="H9" s="968">
        <v>0</v>
      </c>
      <c r="I9" s="968">
        <v>0</v>
      </c>
      <c r="J9" s="1885">
        <f t="shared" si="0"/>
        <v>109</v>
      </c>
      <c r="K9" s="975"/>
      <c r="L9" s="810">
        <v>7</v>
      </c>
      <c r="M9" s="971">
        <v>27</v>
      </c>
      <c r="O9" s="1288">
        <v>7</v>
      </c>
      <c r="P9" s="1883">
        <v>27</v>
      </c>
    </row>
    <row r="10" spans="1:16" s="970" customFormat="1" ht="15">
      <c r="A10" s="1887">
        <v>8</v>
      </c>
      <c r="B10" s="397" t="s">
        <v>27</v>
      </c>
      <c r="C10" s="971" t="s">
        <v>154</v>
      </c>
      <c r="D10" s="1261">
        <v>20</v>
      </c>
      <c r="E10" s="1889">
        <v>32</v>
      </c>
      <c r="F10" s="1261">
        <v>21</v>
      </c>
      <c r="G10" s="810">
        <v>36</v>
      </c>
      <c r="H10" s="968">
        <v>0</v>
      </c>
      <c r="I10" s="968">
        <v>0</v>
      </c>
      <c r="J10" s="1885">
        <f t="shared" si="0"/>
        <v>109</v>
      </c>
      <c r="K10" s="975"/>
      <c r="L10" s="971">
        <v>8</v>
      </c>
      <c r="M10" s="971">
        <v>26</v>
      </c>
      <c r="O10" s="1290">
        <v>8</v>
      </c>
      <c r="P10" s="1883">
        <v>26</v>
      </c>
    </row>
    <row r="11" spans="1:16" s="970" customFormat="1" ht="15.75">
      <c r="A11" s="1887">
        <v>9</v>
      </c>
      <c r="B11" s="397" t="s">
        <v>305</v>
      </c>
      <c r="C11" s="971" t="s">
        <v>153</v>
      </c>
      <c r="D11" s="1261">
        <v>24</v>
      </c>
      <c r="E11" s="968">
        <v>26</v>
      </c>
      <c r="F11" s="1261">
        <v>28</v>
      </c>
      <c r="G11" s="971">
        <v>24</v>
      </c>
      <c r="H11" s="968">
        <v>0</v>
      </c>
      <c r="I11" s="968">
        <v>0</v>
      </c>
      <c r="J11" s="1885">
        <f t="shared" si="0"/>
        <v>102</v>
      </c>
      <c r="K11" s="975"/>
      <c r="L11" s="810">
        <v>9</v>
      </c>
      <c r="M11" s="971">
        <v>25</v>
      </c>
      <c r="O11" s="1288">
        <v>9</v>
      </c>
      <c r="P11" s="1883">
        <v>25</v>
      </c>
    </row>
    <row r="12" spans="1:16" s="970" customFormat="1" ht="15.75">
      <c r="A12" s="1887">
        <v>10</v>
      </c>
      <c r="B12" s="397" t="s">
        <v>299</v>
      </c>
      <c r="C12" s="971" t="s">
        <v>152</v>
      </c>
      <c r="D12" s="1261">
        <v>23</v>
      </c>
      <c r="E12" s="968">
        <v>18</v>
      </c>
      <c r="F12" s="1261">
        <v>19</v>
      </c>
      <c r="G12" s="971">
        <v>34</v>
      </c>
      <c r="H12" s="968">
        <v>0</v>
      </c>
      <c r="I12" s="968">
        <v>0</v>
      </c>
      <c r="J12" s="1885">
        <f t="shared" si="0"/>
        <v>94</v>
      </c>
      <c r="K12" s="975"/>
      <c r="L12" s="971">
        <v>10</v>
      </c>
      <c r="M12" s="971">
        <v>24</v>
      </c>
      <c r="O12" s="1290">
        <v>10</v>
      </c>
      <c r="P12" s="1883">
        <v>24</v>
      </c>
    </row>
    <row r="13" spans="1:16" s="970" customFormat="1" ht="15">
      <c r="A13" s="1887">
        <v>11</v>
      </c>
      <c r="B13" s="1900" t="s">
        <v>327</v>
      </c>
      <c r="C13" s="971" t="s">
        <v>152</v>
      </c>
      <c r="D13" s="1261">
        <v>26</v>
      </c>
      <c r="E13" s="968">
        <v>16</v>
      </c>
      <c r="F13" s="1261">
        <v>17</v>
      </c>
      <c r="G13" s="971">
        <v>29</v>
      </c>
      <c r="H13" s="968">
        <v>0</v>
      </c>
      <c r="I13" s="968">
        <v>0</v>
      </c>
      <c r="J13" s="1885">
        <f t="shared" si="0"/>
        <v>88</v>
      </c>
      <c r="K13" s="975"/>
      <c r="L13" s="810">
        <v>11</v>
      </c>
      <c r="M13" s="971">
        <v>23</v>
      </c>
      <c r="O13" s="1288">
        <v>11</v>
      </c>
      <c r="P13" s="1883">
        <v>23</v>
      </c>
    </row>
    <row r="14" spans="1:16" s="970" customFormat="1" ht="15.75">
      <c r="A14" s="1887">
        <v>12</v>
      </c>
      <c r="B14" s="2279" t="s">
        <v>296</v>
      </c>
      <c r="C14" s="971" t="s">
        <v>153</v>
      </c>
      <c r="D14" s="1261">
        <v>21</v>
      </c>
      <c r="E14" s="1261">
        <v>21</v>
      </c>
      <c r="F14" s="1261">
        <v>23</v>
      </c>
      <c r="G14" s="971">
        <v>19</v>
      </c>
      <c r="H14" s="968">
        <v>0</v>
      </c>
      <c r="I14" s="968">
        <v>0</v>
      </c>
      <c r="J14" s="1885">
        <f t="shared" si="0"/>
        <v>84</v>
      </c>
      <c r="K14" s="975"/>
      <c r="L14" s="971">
        <v>12</v>
      </c>
      <c r="M14" s="971">
        <v>22</v>
      </c>
      <c r="O14" s="1290">
        <v>12</v>
      </c>
      <c r="P14" s="1883">
        <v>22</v>
      </c>
    </row>
    <row r="15" spans="1:16" s="970" customFormat="1" ht="15.75">
      <c r="A15" s="1887">
        <v>13</v>
      </c>
      <c r="B15" s="397" t="s">
        <v>304</v>
      </c>
      <c r="C15" s="971" t="s">
        <v>153</v>
      </c>
      <c r="D15" s="1261">
        <v>18</v>
      </c>
      <c r="E15" s="968">
        <v>20</v>
      </c>
      <c r="F15" s="1261">
        <v>20</v>
      </c>
      <c r="G15" s="971">
        <v>25</v>
      </c>
      <c r="H15" s="968">
        <v>0</v>
      </c>
      <c r="I15" s="968">
        <v>0</v>
      </c>
      <c r="J15" s="1885">
        <f t="shared" si="0"/>
        <v>83</v>
      </c>
      <c r="K15" s="975"/>
      <c r="L15" s="810">
        <v>13</v>
      </c>
      <c r="M15" s="971">
        <v>21</v>
      </c>
      <c r="O15" s="1288">
        <v>13</v>
      </c>
      <c r="P15" s="1883">
        <v>21</v>
      </c>
    </row>
    <row r="16" spans="1:16" s="970" customFormat="1" ht="15">
      <c r="A16" s="1887">
        <v>14</v>
      </c>
      <c r="B16" s="1897" t="s">
        <v>312</v>
      </c>
      <c r="C16" s="971" t="s">
        <v>329</v>
      </c>
      <c r="D16" s="1283">
        <v>32</v>
      </c>
      <c r="E16" s="968">
        <v>34</v>
      </c>
      <c r="F16" s="1261">
        <v>14</v>
      </c>
      <c r="G16" s="968">
        <v>0</v>
      </c>
      <c r="H16" s="968">
        <v>0</v>
      </c>
      <c r="I16" s="968">
        <v>0</v>
      </c>
      <c r="J16" s="1885">
        <f t="shared" si="0"/>
        <v>80</v>
      </c>
      <c r="K16" s="975"/>
      <c r="L16" s="971">
        <v>14</v>
      </c>
      <c r="M16" s="971">
        <v>20</v>
      </c>
      <c r="O16" s="1290">
        <v>14</v>
      </c>
      <c r="P16" s="1883">
        <v>20</v>
      </c>
    </row>
    <row r="17" spans="1:16" s="970" customFormat="1" ht="15.75">
      <c r="A17" s="1887">
        <v>15</v>
      </c>
      <c r="B17" s="1900" t="s">
        <v>319</v>
      </c>
      <c r="C17" s="971" t="s">
        <v>153</v>
      </c>
      <c r="D17" s="1261">
        <v>19</v>
      </c>
      <c r="E17" s="968">
        <v>25</v>
      </c>
      <c r="F17" s="1261">
        <v>13</v>
      </c>
      <c r="G17" s="971">
        <v>22</v>
      </c>
      <c r="H17" s="968">
        <v>0</v>
      </c>
      <c r="I17" s="968">
        <v>0</v>
      </c>
      <c r="J17" s="1885">
        <f t="shared" si="0"/>
        <v>79</v>
      </c>
      <c r="K17" s="975"/>
      <c r="L17" s="810">
        <v>15</v>
      </c>
      <c r="M17" s="971">
        <v>19</v>
      </c>
      <c r="O17" s="1288">
        <v>15</v>
      </c>
      <c r="P17" s="1883">
        <v>19</v>
      </c>
    </row>
    <row r="18" spans="1:16" s="970" customFormat="1" ht="15">
      <c r="A18" s="1887">
        <v>16</v>
      </c>
      <c r="B18" s="1900" t="s">
        <v>301</v>
      </c>
      <c r="C18" s="810" t="s">
        <v>368</v>
      </c>
      <c r="D18" s="1261">
        <v>14</v>
      </c>
      <c r="E18" s="968">
        <v>29</v>
      </c>
      <c r="F18" s="1261">
        <v>12</v>
      </c>
      <c r="G18" s="971">
        <v>18</v>
      </c>
      <c r="H18" s="968">
        <v>0</v>
      </c>
      <c r="I18" s="968">
        <v>0</v>
      </c>
      <c r="J18" s="1885">
        <f t="shared" si="0"/>
        <v>73</v>
      </c>
      <c r="K18" s="975"/>
      <c r="L18" s="971">
        <v>16</v>
      </c>
      <c r="M18" s="971">
        <v>18</v>
      </c>
      <c r="O18" s="1290">
        <v>16</v>
      </c>
      <c r="P18" s="1883">
        <v>18</v>
      </c>
    </row>
    <row r="19" spans="1:16" s="970" customFormat="1" ht="15.75">
      <c r="A19" s="1887">
        <v>17</v>
      </c>
      <c r="B19" s="397" t="s">
        <v>32</v>
      </c>
      <c r="C19" s="971" t="s">
        <v>153</v>
      </c>
      <c r="D19" s="1261">
        <v>22</v>
      </c>
      <c r="E19" s="968">
        <v>24</v>
      </c>
      <c r="F19" s="1261">
        <v>26</v>
      </c>
      <c r="G19" s="968">
        <v>0</v>
      </c>
      <c r="H19" s="968">
        <v>0</v>
      </c>
      <c r="I19" s="968">
        <v>0</v>
      </c>
      <c r="J19" s="1885">
        <f t="shared" si="0"/>
        <v>72</v>
      </c>
      <c r="K19" s="975"/>
      <c r="L19" s="810">
        <v>17</v>
      </c>
      <c r="M19" s="971">
        <v>17</v>
      </c>
      <c r="O19" s="1288">
        <v>17</v>
      </c>
      <c r="P19" s="1883">
        <v>17</v>
      </c>
    </row>
    <row r="20" spans="1:16" s="970" customFormat="1" ht="15">
      <c r="A20" s="1887">
        <v>18</v>
      </c>
      <c r="B20" s="397" t="s">
        <v>302</v>
      </c>
      <c r="C20" s="971" t="s">
        <v>152</v>
      </c>
      <c r="D20" s="1261">
        <v>16</v>
      </c>
      <c r="E20" s="968">
        <v>13</v>
      </c>
      <c r="F20" s="1261">
        <v>24</v>
      </c>
      <c r="G20" s="971">
        <v>17</v>
      </c>
      <c r="H20" s="968">
        <v>0</v>
      </c>
      <c r="I20" s="968">
        <v>0</v>
      </c>
      <c r="J20" s="1885">
        <f t="shared" si="0"/>
        <v>70</v>
      </c>
      <c r="K20" s="975"/>
      <c r="L20" s="971">
        <v>18</v>
      </c>
      <c r="M20" s="971">
        <v>16</v>
      </c>
      <c r="O20" s="1290">
        <v>18</v>
      </c>
      <c r="P20" s="1883">
        <v>16</v>
      </c>
    </row>
    <row r="21" spans="1:16" s="970" customFormat="1" ht="15">
      <c r="A21" s="1887">
        <v>19</v>
      </c>
      <c r="B21" s="390" t="s">
        <v>307</v>
      </c>
      <c r="C21" s="971" t="s">
        <v>152</v>
      </c>
      <c r="D21" s="1261">
        <v>15</v>
      </c>
      <c r="E21" s="968">
        <v>22</v>
      </c>
      <c r="F21" s="1261">
        <v>9</v>
      </c>
      <c r="G21" s="971">
        <v>20</v>
      </c>
      <c r="H21" s="968">
        <v>0</v>
      </c>
      <c r="I21" s="968">
        <v>0</v>
      </c>
      <c r="J21" s="1885">
        <f t="shared" si="0"/>
        <v>66</v>
      </c>
      <c r="K21" s="1130"/>
      <c r="L21" s="810">
        <v>19</v>
      </c>
      <c r="M21" s="971">
        <v>15</v>
      </c>
      <c r="O21" s="1288">
        <v>19</v>
      </c>
      <c r="P21" s="1883">
        <v>15</v>
      </c>
    </row>
    <row r="22" spans="1:16" s="970" customFormat="1" ht="15.75">
      <c r="A22" s="1887">
        <v>20</v>
      </c>
      <c r="B22" s="397" t="s">
        <v>311</v>
      </c>
      <c r="C22" s="971" t="s">
        <v>152</v>
      </c>
      <c r="D22" s="1261">
        <v>17</v>
      </c>
      <c r="E22" s="1261">
        <v>12</v>
      </c>
      <c r="F22" s="1261">
        <v>22</v>
      </c>
      <c r="G22" s="971">
        <v>12</v>
      </c>
      <c r="H22" s="968">
        <v>0</v>
      </c>
      <c r="I22" s="968">
        <v>0</v>
      </c>
      <c r="J22" s="1885">
        <f t="shared" si="0"/>
        <v>63</v>
      </c>
      <c r="K22" s="975"/>
      <c r="L22" s="971">
        <v>20</v>
      </c>
      <c r="M22" s="971">
        <v>14</v>
      </c>
      <c r="O22" s="1290">
        <v>20</v>
      </c>
      <c r="P22" s="1883">
        <v>14</v>
      </c>
    </row>
    <row r="23" spans="1:16" s="970" customFormat="1" ht="15">
      <c r="A23" s="1887">
        <v>21</v>
      </c>
      <c r="B23" s="397" t="s">
        <v>331</v>
      </c>
      <c r="C23" s="971" t="s">
        <v>154</v>
      </c>
      <c r="D23" s="1261">
        <v>11</v>
      </c>
      <c r="E23" s="968">
        <v>15</v>
      </c>
      <c r="F23" s="1261">
        <v>15</v>
      </c>
      <c r="G23" s="971">
        <v>13</v>
      </c>
      <c r="H23" s="968">
        <v>0</v>
      </c>
      <c r="I23" s="968">
        <v>0</v>
      </c>
      <c r="J23" s="1885">
        <f t="shared" si="0"/>
        <v>54</v>
      </c>
      <c r="K23" s="975"/>
      <c r="L23" s="810">
        <v>21</v>
      </c>
      <c r="M23" s="971">
        <v>13</v>
      </c>
      <c r="O23" s="1288">
        <v>21</v>
      </c>
      <c r="P23" s="1883">
        <v>13</v>
      </c>
    </row>
    <row r="24" spans="1:16" s="970" customFormat="1" ht="15">
      <c r="A24" s="1887">
        <v>22</v>
      </c>
      <c r="B24" s="397" t="s">
        <v>300</v>
      </c>
      <c r="C24" s="971" t="s">
        <v>155</v>
      </c>
      <c r="D24" s="1261">
        <v>13</v>
      </c>
      <c r="E24" s="1261">
        <v>14</v>
      </c>
      <c r="F24" s="1261">
        <v>10</v>
      </c>
      <c r="G24" s="971">
        <v>15</v>
      </c>
      <c r="H24" s="968">
        <v>0</v>
      </c>
      <c r="I24" s="968">
        <v>0</v>
      </c>
      <c r="J24" s="1885">
        <f t="shared" si="0"/>
        <v>52</v>
      </c>
      <c r="K24" s="975"/>
      <c r="L24" s="971">
        <v>22</v>
      </c>
      <c r="M24" s="971">
        <v>12</v>
      </c>
      <c r="O24" s="1290">
        <v>22</v>
      </c>
      <c r="P24" s="1883">
        <v>12</v>
      </c>
    </row>
    <row r="25" spans="1:16" s="970" customFormat="1" ht="31.5">
      <c r="A25" s="1887">
        <v>23</v>
      </c>
      <c r="B25" s="397" t="s">
        <v>298</v>
      </c>
      <c r="C25" s="971" t="s">
        <v>155</v>
      </c>
      <c r="D25" s="1261">
        <v>9</v>
      </c>
      <c r="E25" s="968">
        <v>8</v>
      </c>
      <c r="F25" s="1261">
        <v>18</v>
      </c>
      <c r="G25" s="971">
        <v>10</v>
      </c>
      <c r="H25" s="968">
        <v>0</v>
      </c>
      <c r="I25" s="968">
        <v>0</v>
      </c>
      <c r="J25" s="1885">
        <f t="shared" si="0"/>
        <v>45</v>
      </c>
      <c r="K25" s="975"/>
      <c r="L25" s="810">
        <v>23</v>
      </c>
      <c r="M25" s="971">
        <v>11</v>
      </c>
      <c r="O25" s="1288">
        <v>23</v>
      </c>
      <c r="P25" s="1883">
        <v>11</v>
      </c>
    </row>
    <row r="26" spans="1:16" s="970" customFormat="1" ht="31.5">
      <c r="A26" s="1887">
        <v>24</v>
      </c>
      <c r="B26" s="397" t="s">
        <v>303</v>
      </c>
      <c r="C26" s="971" t="s">
        <v>369</v>
      </c>
      <c r="D26" s="1261">
        <v>7</v>
      </c>
      <c r="E26" s="968">
        <v>11</v>
      </c>
      <c r="F26" s="1261">
        <v>7</v>
      </c>
      <c r="G26" s="971">
        <v>14</v>
      </c>
      <c r="H26" s="968">
        <v>0</v>
      </c>
      <c r="I26" s="968">
        <v>0</v>
      </c>
      <c r="J26" s="1885">
        <f t="shared" si="0"/>
        <v>39</v>
      </c>
      <c r="K26" s="1130"/>
      <c r="L26" s="971">
        <v>24</v>
      </c>
      <c r="M26" s="971">
        <v>10</v>
      </c>
      <c r="O26" s="1290">
        <v>24</v>
      </c>
      <c r="P26" s="1883">
        <v>10</v>
      </c>
    </row>
    <row r="27" spans="1:16" s="970" customFormat="1" ht="15">
      <c r="A27" s="1887">
        <v>25</v>
      </c>
      <c r="B27" s="397" t="s">
        <v>321</v>
      </c>
      <c r="C27" s="971" t="s">
        <v>151</v>
      </c>
      <c r="D27" s="1261">
        <v>10</v>
      </c>
      <c r="E27" s="1261">
        <v>6</v>
      </c>
      <c r="F27" s="1261">
        <v>16</v>
      </c>
      <c r="G27" s="968">
        <v>0</v>
      </c>
      <c r="H27" s="968">
        <v>0</v>
      </c>
      <c r="I27" s="968">
        <v>0</v>
      </c>
      <c r="J27" s="1885">
        <f t="shared" si="0"/>
        <v>32</v>
      </c>
      <c r="K27" s="1130"/>
      <c r="L27" s="810">
        <v>25</v>
      </c>
      <c r="M27" s="971">
        <v>9</v>
      </c>
      <c r="O27" s="1288">
        <v>25</v>
      </c>
      <c r="P27" s="1883">
        <v>9</v>
      </c>
    </row>
    <row r="28" spans="1:16" s="970" customFormat="1" ht="15.75">
      <c r="A28" s="1887">
        <v>26</v>
      </c>
      <c r="B28" s="397" t="s">
        <v>320</v>
      </c>
      <c r="C28" s="971" t="s">
        <v>151</v>
      </c>
      <c r="D28" s="1261">
        <v>12</v>
      </c>
      <c r="E28" s="1261">
        <v>9</v>
      </c>
      <c r="F28" s="1261">
        <v>8</v>
      </c>
      <c r="G28" s="968">
        <v>0</v>
      </c>
      <c r="H28" s="968">
        <v>0</v>
      </c>
      <c r="I28" s="968">
        <v>0</v>
      </c>
      <c r="J28" s="1885">
        <f t="shared" si="0"/>
        <v>29</v>
      </c>
      <c r="K28" s="975"/>
      <c r="L28" s="971">
        <v>26</v>
      </c>
      <c r="M28" s="971">
        <v>8</v>
      </c>
      <c r="O28" s="1290">
        <v>26</v>
      </c>
      <c r="P28" s="1290">
        <v>8</v>
      </c>
    </row>
    <row r="29" spans="1:16" s="970" customFormat="1" ht="15">
      <c r="A29" s="1887">
        <v>27</v>
      </c>
      <c r="B29" s="397" t="s">
        <v>330</v>
      </c>
      <c r="C29" s="971" t="s">
        <v>151</v>
      </c>
      <c r="D29" s="1261">
        <v>6</v>
      </c>
      <c r="E29" s="968">
        <v>7</v>
      </c>
      <c r="F29" s="1261">
        <v>5</v>
      </c>
      <c r="G29" s="971">
        <v>11</v>
      </c>
      <c r="H29" s="968">
        <v>0</v>
      </c>
      <c r="I29" s="968">
        <v>0</v>
      </c>
      <c r="J29" s="1885">
        <f t="shared" si="0"/>
        <v>29</v>
      </c>
      <c r="K29" s="975"/>
      <c r="L29" s="810">
        <v>27</v>
      </c>
      <c r="M29" s="971">
        <v>7</v>
      </c>
      <c r="O29" s="1288">
        <v>27</v>
      </c>
      <c r="P29" s="1290">
        <v>7</v>
      </c>
    </row>
    <row r="30" spans="1:16" s="970" customFormat="1" ht="15">
      <c r="A30" s="1887">
        <v>28</v>
      </c>
      <c r="B30" s="397" t="s">
        <v>297</v>
      </c>
      <c r="C30" s="971" t="s">
        <v>153</v>
      </c>
      <c r="D30" s="1261">
        <v>8</v>
      </c>
      <c r="E30" s="968">
        <v>10</v>
      </c>
      <c r="F30" s="1261">
        <v>0</v>
      </c>
      <c r="G30" s="968">
        <v>0</v>
      </c>
      <c r="H30" s="968">
        <v>0</v>
      </c>
      <c r="I30" s="968">
        <v>0</v>
      </c>
      <c r="J30" s="1885">
        <f t="shared" si="0"/>
        <v>18</v>
      </c>
      <c r="K30" s="975"/>
      <c r="L30" s="971">
        <v>28</v>
      </c>
      <c r="M30" s="971">
        <v>6</v>
      </c>
      <c r="O30" s="1290">
        <v>28</v>
      </c>
      <c r="P30" s="1290">
        <v>6</v>
      </c>
    </row>
    <row r="31" spans="1:16" s="970" customFormat="1" ht="15">
      <c r="A31" s="1887">
        <v>29</v>
      </c>
      <c r="B31" s="1659" t="s">
        <v>465</v>
      </c>
      <c r="C31" s="1261" t="s">
        <v>501</v>
      </c>
      <c r="D31" s="971">
        <v>0</v>
      </c>
      <c r="E31" s="968">
        <v>0</v>
      </c>
      <c r="F31" s="968">
        <v>0</v>
      </c>
      <c r="G31" s="971">
        <v>16</v>
      </c>
      <c r="H31" s="968">
        <v>0</v>
      </c>
      <c r="I31" s="968">
        <v>0</v>
      </c>
      <c r="J31" s="1885">
        <f t="shared" si="0"/>
        <v>16</v>
      </c>
      <c r="K31" s="975"/>
      <c r="L31" s="810">
        <v>29</v>
      </c>
      <c r="M31" s="971">
        <v>5</v>
      </c>
      <c r="O31" s="1288">
        <v>29</v>
      </c>
      <c r="P31" s="1290">
        <v>5</v>
      </c>
    </row>
    <row r="32" spans="1:16" s="970" customFormat="1" ht="15" customHeight="1">
      <c r="A32" s="1887">
        <v>30</v>
      </c>
      <c r="B32" s="2280" t="s">
        <v>432</v>
      </c>
      <c r="C32" s="1278" t="s">
        <v>435</v>
      </c>
      <c r="D32" s="1282">
        <v>0</v>
      </c>
      <c r="E32" s="968">
        <v>0</v>
      </c>
      <c r="F32" s="1261">
        <v>11</v>
      </c>
      <c r="G32" s="968">
        <v>0</v>
      </c>
      <c r="H32" s="968">
        <v>0</v>
      </c>
      <c r="I32" s="968">
        <v>0</v>
      </c>
      <c r="J32" s="1885">
        <f t="shared" si="0"/>
        <v>11</v>
      </c>
      <c r="K32" s="975"/>
      <c r="L32" s="971">
        <v>30</v>
      </c>
      <c r="M32" s="971">
        <v>4</v>
      </c>
      <c r="O32" s="1290">
        <v>30</v>
      </c>
      <c r="P32" s="1290">
        <v>4</v>
      </c>
    </row>
    <row r="33" spans="1:16" s="970" customFormat="1" ht="15">
      <c r="A33" s="1887">
        <v>31</v>
      </c>
      <c r="B33" s="2281" t="s">
        <v>434</v>
      </c>
      <c r="C33" s="1261" t="s">
        <v>435</v>
      </c>
      <c r="D33" s="1282">
        <v>0</v>
      </c>
      <c r="E33" s="968">
        <v>0</v>
      </c>
      <c r="F33" s="1261">
        <v>4</v>
      </c>
      <c r="G33" s="968">
        <v>0</v>
      </c>
      <c r="H33" s="968">
        <v>0</v>
      </c>
      <c r="I33" s="968">
        <v>0</v>
      </c>
      <c r="J33" s="1885">
        <f t="shared" si="0"/>
        <v>4</v>
      </c>
      <c r="K33" s="975"/>
      <c r="L33" s="810">
        <v>31</v>
      </c>
      <c r="M33" s="971">
        <v>3</v>
      </c>
      <c r="O33" s="1288">
        <v>31</v>
      </c>
      <c r="P33" s="1290">
        <v>3</v>
      </c>
    </row>
    <row r="34" spans="1:16" s="970" customFormat="1" ht="15.75">
      <c r="A34" s="1131"/>
      <c r="B34" s="1135"/>
      <c r="C34" s="977"/>
      <c r="D34" s="977"/>
      <c r="E34" s="1132"/>
      <c r="F34" s="1132"/>
      <c r="G34" s="1132"/>
      <c r="H34" s="1132"/>
      <c r="I34" s="1132"/>
      <c r="J34" s="1133"/>
      <c r="K34" s="975"/>
      <c r="L34" s="971">
        <v>32</v>
      </c>
      <c r="M34" s="971">
        <v>2</v>
      </c>
      <c r="O34" s="1290">
        <v>32</v>
      </c>
      <c r="P34" s="1290">
        <v>2</v>
      </c>
    </row>
    <row r="35" spans="1:16" s="970" customFormat="1" ht="15.75">
      <c r="A35" s="1131"/>
      <c r="B35" s="1136"/>
      <c r="C35" s="1134"/>
      <c r="D35" s="977"/>
      <c r="E35" s="977"/>
      <c r="F35" s="1132"/>
      <c r="G35" s="1132"/>
      <c r="H35" s="1132"/>
      <c r="I35" s="1132"/>
      <c r="J35" s="1133"/>
      <c r="K35" s="975"/>
      <c r="L35" s="810" t="s">
        <v>52</v>
      </c>
      <c r="M35" s="971">
        <v>1</v>
      </c>
      <c r="O35" s="1288" t="s">
        <v>52</v>
      </c>
      <c r="P35" s="1290">
        <v>1</v>
      </c>
    </row>
    <row r="36" spans="1:13" s="970" customFormat="1" ht="15.75">
      <c r="A36" s="1131"/>
      <c r="B36" s="1137"/>
      <c r="C36" s="977"/>
      <c r="D36" s="977"/>
      <c r="E36" s="977"/>
      <c r="F36" s="1132"/>
      <c r="G36" s="1132"/>
      <c r="H36" s="1132"/>
      <c r="I36" s="1132"/>
      <c r="J36" s="1133"/>
      <c r="K36" s="975"/>
      <c r="L36" s="977"/>
      <c r="M36" s="977"/>
    </row>
    <row r="37" spans="1:13" ht="15">
      <c r="A37" s="1131"/>
      <c r="B37" s="1138"/>
      <c r="C37" s="977"/>
      <c r="D37" s="977"/>
      <c r="E37" s="977"/>
      <c r="F37" s="1132"/>
      <c r="G37" s="1132"/>
      <c r="H37" s="1132"/>
      <c r="I37" s="1132"/>
      <c r="J37" s="1133"/>
      <c r="K37" s="975"/>
      <c r="L37" s="977"/>
      <c r="M37" s="977"/>
    </row>
    <row r="38" spans="1:13" ht="15.75">
      <c r="A38" s="989"/>
      <c r="B38" s="1139"/>
      <c r="C38" s="977"/>
      <c r="D38" s="977"/>
      <c r="E38" s="1132"/>
      <c r="F38" s="1132"/>
      <c r="G38" s="1132"/>
      <c r="H38" s="1132"/>
      <c r="I38" s="1132"/>
      <c r="J38" s="1133"/>
      <c r="K38" s="975"/>
      <c r="L38" s="978"/>
      <c r="M38" s="979"/>
    </row>
    <row r="39" spans="1:13" ht="15.75">
      <c r="A39" s="989"/>
      <c r="B39" s="1140"/>
      <c r="C39" s="977"/>
      <c r="D39" s="977"/>
      <c r="E39" s="1132"/>
      <c r="F39" s="1132"/>
      <c r="G39" s="1132"/>
      <c r="H39" s="1132"/>
      <c r="I39" s="1132"/>
      <c r="J39" s="1133"/>
      <c r="K39" s="975"/>
      <c r="L39" s="978"/>
      <c r="M39" s="979"/>
    </row>
    <row r="40" spans="1:13" ht="15">
      <c r="A40" s="989"/>
      <c r="B40" s="1141"/>
      <c r="C40" s="977"/>
      <c r="D40" s="977"/>
      <c r="E40" s="1132"/>
      <c r="F40" s="1132"/>
      <c r="G40" s="1132"/>
      <c r="H40" s="1132"/>
      <c r="I40" s="1132"/>
      <c r="J40" s="1133"/>
      <c r="K40" s="975"/>
      <c r="L40" s="978"/>
      <c r="M40" s="980"/>
    </row>
    <row r="41" spans="1:13" ht="15">
      <c r="A41" s="989"/>
      <c r="B41" s="1142"/>
      <c r="C41" s="977"/>
      <c r="D41" s="977"/>
      <c r="E41" s="1132"/>
      <c r="F41" s="1132"/>
      <c r="G41" s="1132"/>
      <c r="H41" s="1132"/>
      <c r="I41" s="1132"/>
      <c r="J41" s="1133"/>
      <c r="K41" s="975"/>
      <c r="L41" s="978"/>
      <c r="M41" s="979"/>
    </row>
    <row r="42" spans="1:13" ht="15.75">
      <c r="A42" s="989"/>
      <c r="B42" s="1141"/>
      <c r="C42" s="977"/>
      <c r="D42" s="977"/>
      <c r="E42" s="1132"/>
      <c r="F42" s="1132"/>
      <c r="G42" s="1132"/>
      <c r="H42" s="1132"/>
      <c r="I42" s="1132"/>
      <c r="J42" s="1133"/>
      <c r="K42" s="1130"/>
      <c r="L42" s="978"/>
      <c r="M42" s="979"/>
    </row>
    <row r="43" spans="1:13" ht="17.25" customHeight="1">
      <c r="A43" s="989"/>
      <c r="B43" s="1143"/>
      <c r="C43" s="977"/>
      <c r="D43" s="977"/>
      <c r="E43" s="1132"/>
      <c r="F43" s="1132"/>
      <c r="G43" s="1132"/>
      <c r="H43" s="1132"/>
      <c r="I43" s="1132"/>
      <c r="J43" s="1133"/>
      <c r="K43" s="975"/>
      <c r="L43" s="978"/>
      <c r="M43" s="980"/>
    </row>
    <row r="44" spans="1:13" ht="15">
      <c r="A44" s="989"/>
      <c r="B44" s="1142"/>
      <c r="C44" s="977"/>
      <c r="D44" s="977"/>
      <c r="E44" s="1132"/>
      <c r="F44" s="1132"/>
      <c r="G44" s="1132"/>
      <c r="H44" s="1132"/>
      <c r="I44" s="1132"/>
      <c r="J44" s="1133"/>
      <c r="K44" s="975"/>
      <c r="L44" s="978"/>
      <c r="M44" s="979"/>
    </row>
    <row r="45" spans="1:13" ht="15">
      <c r="A45" s="989"/>
      <c r="B45" s="979"/>
      <c r="C45" s="1134"/>
      <c r="D45" s="977"/>
      <c r="E45" s="966"/>
      <c r="F45" s="1132"/>
      <c r="G45" s="1132"/>
      <c r="H45" s="1132"/>
      <c r="I45" s="1132"/>
      <c r="J45" s="1133"/>
      <c r="K45" s="1130"/>
      <c r="L45" s="978"/>
      <c r="M45" s="980"/>
    </row>
    <row r="46" spans="1:13" ht="15.75">
      <c r="A46" s="989"/>
      <c r="B46" s="1144"/>
      <c r="C46" s="1134"/>
      <c r="D46" s="977"/>
      <c r="E46" s="990"/>
      <c r="F46" s="1132"/>
      <c r="G46" s="1132"/>
      <c r="H46" s="1132"/>
      <c r="I46" s="1132"/>
      <c r="J46" s="1133"/>
      <c r="K46" s="975"/>
      <c r="L46" s="978"/>
      <c r="M46" s="979"/>
    </row>
    <row r="47" spans="1:13" ht="15.75">
      <c r="A47" s="989"/>
      <c r="B47" s="979"/>
      <c r="C47" s="1005"/>
      <c r="D47" s="977"/>
      <c r="E47" s="966"/>
      <c r="F47" s="1132"/>
      <c r="G47" s="1132"/>
      <c r="H47" s="1132"/>
      <c r="I47" s="1132"/>
      <c r="J47" s="1133"/>
      <c r="K47" s="975"/>
      <c r="L47" s="978"/>
      <c r="M47" s="979"/>
    </row>
    <row r="48" spans="1:13" ht="17.25" customHeight="1">
      <c r="A48" s="989"/>
      <c r="B48" s="979"/>
      <c r="C48" s="965"/>
      <c r="D48" s="977"/>
      <c r="E48" s="977"/>
      <c r="F48" s="1132"/>
      <c r="G48" s="1132"/>
      <c r="H48" s="1132"/>
      <c r="I48" s="1132"/>
      <c r="J48" s="1133"/>
      <c r="K48" s="1130"/>
      <c r="L48" s="978"/>
      <c r="M48" s="980"/>
    </row>
    <row r="49" spans="1:13" ht="17.25" customHeight="1">
      <c r="A49" s="989"/>
      <c r="B49" s="979"/>
      <c r="C49" s="965"/>
      <c r="D49" s="977"/>
      <c r="E49" s="977"/>
      <c r="F49" s="1132"/>
      <c r="G49" s="1132"/>
      <c r="H49" s="1132"/>
      <c r="I49" s="1132"/>
      <c r="J49" s="1133"/>
      <c r="K49" s="982"/>
      <c r="L49" s="978"/>
      <c r="M49" s="979"/>
    </row>
    <row r="50" spans="1:13" ht="15">
      <c r="A50" s="989"/>
      <c r="B50" s="1145"/>
      <c r="C50" s="1146"/>
      <c r="D50" s="1147"/>
      <c r="E50" s="1148"/>
      <c r="F50" s="1132"/>
      <c r="G50" s="1132"/>
      <c r="H50" s="1132"/>
      <c r="I50" s="1132"/>
      <c r="J50" s="1133"/>
      <c r="K50" s="983"/>
      <c r="L50" s="978"/>
      <c r="M50" s="979"/>
    </row>
    <row r="51" spans="1:13" ht="15.75">
      <c r="A51" s="989"/>
      <c r="B51" s="979"/>
      <c r="C51" s="1149"/>
      <c r="D51" s="977"/>
      <c r="E51" s="966"/>
      <c r="F51" s="966"/>
      <c r="G51" s="966"/>
      <c r="H51" s="966"/>
      <c r="I51" s="966"/>
      <c r="J51" s="1133"/>
      <c r="K51" s="982"/>
      <c r="L51" s="978"/>
      <c r="M51" s="979"/>
    </row>
    <row r="52" spans="1:13" ht="15">
      <c r="A52" s="989"/>
      <c r="B52" s="1150"/>
      <c r="C52" s="1151"/>
      <c r="D52" s="977"/>
      <c r="E52" s="977"/>
      <c r="F52" s="977"/>
      <c r="G52" s="977"/>
      <c r="H52" s="977"/>
      <c r="I52" s="977"/>
      <c r="J52" s="1133"/>
      <c r="K52" s="982"/>
      <c r="L52" s="978"/>
      <c r="M52" s="980"/>
    </row>
    <row r="53" spans="1:13" ht="15">
      <c r="A53" s="989"/>
      <c r="B53" s="979"/>
      <c r="C53" s="1005"/>
      <c r="D53" s="966"/>
      <c r="E53" s="977"/>
      <c r="F53" s="977"/>
      <c r="G53" s="977"/>
      <c r="H53" s="977"/>
      <c r="I53" s="977"/>
      <c r="J53" s="1133"/>
      <c r="K53" s="982"/>
      <c r="L53" s="978"/>
      <c r="M53" s="979"/>
    </row>
    <row r="54" spans="1:13" ht="17.25" customHeight="1">
      <c r="A54" s="989"/>
      <c r="B54" s="979"/>
      <c r="C54" s="965"/>
      <c r="D54" s="977"/>
      <c r="E54" s="977"/>
      <c r="F54" s="977"/>
      <c r="G54" s="977"/>
      <c r="H54" s="977"/>
      <c r="I54" s="977"/>
      <c r="J54" s="1133"/>
      <c r="K54" s="982"/>
      <c r="L54" s="978"/>
      <c r="M54" s="979"/>
    </row>
    <row r="55" spans="1:13" ht="15">
      <c r="A55" s="989"/>
      <c r="B55" s="979"/>
      <c r="C55" s="965"/>
      <c r="D55" s="977"/>
      <c r="E55" s="966"/>
      <c r="F55" s="966"/>
      <c r="G55" s="966"/>
      <c r="H55" s="966"/>
      <c r="I55" s="966"/>
      <c r="J55" s="1133"/>
      <c r="K55" s="982"/>
      <c r="L55" s="978"/>
      <c r="M55" s="979"/>
    </row>
    <row r="56" spans="1:13" ht="15">
      <c r="A56" s="989"/>
      <c r="B56" s="979"/>
      <c r="C56" s="965"/>
      <c r="D56" s="977"/>
      <c r="E56" s="966"/>
      <c r="F56" s="966"/>
      <c r="G56" s="966"/>
      <c r="H56" s="966"/>
      <c r="I56" s="966"/>
      <c r="J56" s="1133"/>
      <c r="K56" s="984"/>
      <c r="L56" s="978"/>
      <c r="M56" s="979"/>
    </row>
    <row r="57" spans="1:13" ht="17.25" customHeight="1">
      <c r="A57" s="989"/>
      <c r="B57" s="980"/>
      <c r="C57" s="1149"/>
      <c r="D57" s="977"/>
      <c r="E57" s="977"/>
      <c r="F57" s="966"/>
      <c r="G57" s="966"/>
      <c r="H57" s="966"/>
      <c r="I57" s="966"/>
      <c r="J57" s="1133"/>
      <c r="K57" s="984"/>
      <c r="L57" s="978"/>
      <c r="M57" s="979"/>
    </row>
    <row r="58" spans="1:13" ht="15.75">
      <c r="A58" s="989"/>
      <c r="B58" s="995"/>
      <c r="C58" s="1149"/>
      <c r="D58" s="977"/>
      <c r="E58" s="977"/>
      <c r="F58" s="965"/>
      <c r="G58" s="965"/>
      <c r="H58" s="965"/>
      <c r="I58" s="965"/>
      <c r="J58" s="1133"/>
      <c r="K58" s="984"/>
      <c r="L58" s="978"/>
      <c r="M58" s="979"/>
    </row>
    <row r="59" spans="1:13" ht="15.75">
      <c r="A59" s="989"/>
      <c r="B59" s="1152"/>
      <c r="C59" s="993"/>
      <c r="D59" s="990"/>
      <c r="E59" s="990"/>
      <c r="F59" s="990"/>
      <c r="G59" s="990"/>
      <c r="H59" s="990"/>
      <c r="I59" s="990"/>
      <c r="J59" s="1133"/>
      <c r="K59" s="984"/>
      <c r="L59" s="978"/>
      <c r="M59" s="979"/>
    </row>
    <row r="60" spans="1:13" ht="15.75">
      <c r="A60" s="989"/>
      <c r="B60" s="979"/>
      <c r="C60" s="1149"/>
      <c r="D60" s="977"/>
      <c r="E60" s="966"/>
      <c r="F60" s="966"/>
      <c r="G60" s="966"/>
      <c r="H60" s="966"/>
      <c r="I60" s="966"/>
      <c r="J60" s="1133"/>
      <c r="K60" s="984"/>
      <c r="L60" s="978"/>
      <c r="M60" s="979"/>
    </row>
    <row r="61" spans="1:13" ht="15">
      <c r="A61" s="989"/>
      <c r="B61" s="979"/>
      <c r="C61" s="965"/>
      <c r="D61" s="990"/>
      <c r="E61" s="977"/>
      <c r="F61" s="966"/>
      <c r="G61" s="966"/>
      <c r="H61" s="966"/>
      <c r="I61" s="966"/>
      <c r="J61" s="1133"/>
      <c r="K61" s="984"/>
      <c r="L61" s="978"/>
      <c r="M61" s="979"/>
    </row>
    <row r="62" spans="1:13" ht="17.25" customHeight="1">
      <c r="A62" s="989"/>
      <c r="B62" s="979"/>
      <c r="C62" s="965"/>
      <c r="D62" s="990"/>
      <c r="E62" s="977"/>
      <c r="F62" s="966"/>
      <c r="G62" s="966"/>
      <c r="H62" s="966"/>
      <c r="I62" s="966"/>
      <c r="J62" s="1133"/>
      <c r="K62" s="984"/>
      <c r="L62" s="978"/>
      <c r="M62" s="979"/>
    </row>
    <row r="63" spans="1:13" ht="15">
      <c r="A63" s="989"/>
      <c r="B63" s="1153"/>
      <c r="C63" s="1001"/>
      <c r="D63" s="1154"/>
      <c r="E63" s="1154"/>
      <c r="F63" s="1154"/>
      <c r="G63" s="1154"/>
      <c r="H63" s="1154"/>
      <c r="I63" s="1154"/>
      <c r="J63" s="1001"/>
      <c r="K63" s="984"/>
      <c r="L63" s="978"/>
      <c r="M63" s="979"/>
    </row>
    <row r="64" spans="1:13" ht="15">
      <c r="A64" s="989"/>
      <c r="B64" s="980"/>
      <c r="C64" s="1149"/>
      <c r="D64" s="977"/>
      <c r="E64" s="966"/>
      <c r="F64" s="966"/>
      <c r="G64" s="966"/>
      <c r="H64" s="966"/>
      <c r="I64" s="966"/>
      <c r="J64" s="1133"/>
      <c r="K64" s="984"/>
      <c r="L64" s="978"/>
      <c r="M64" s="979"/>
    </row>
    <row r="65" spans="1:13" ht="17.25" customHeight="1">
      <c r="A65" s="989"/>
      <c r="B65" s="979"/>
      <c r="C65" s="1005"/>
      <c r="D65" s="990"/>
      <c r="E65" s="977"/>
      <c r="F65" s="977"/>
      <c r="G65" s="977"/>
      <c r="H65" s="977"/>
      <c r="I65" s="977"/>
      <c r="J65" s="1133"/>
      <c r="K65" s="984"/>
      <c r="L65" s="978"/>
      <c r="M65" s="979"/>
    </row>
    <row r="66" spans="1:13" ht="15.75">
      <c r="A66" s="989"/>
      <c r="B66" s="979"/>
      <c r="C66" s="965"/>
      <c r="D66" s="990"/>
      <c r="E66" s="977"/>
      <c r="F66" s="977"/>
      <c r="G66" s="977"/>
      <c r="H66" s="977"/>
      <c r="I66" s="977"/>
      <c r="J66" s="1133"/>
      <c r="K66" s="984"/>
      <c r="L66" s="978"/>
      <c r="M66" s="979"/>
    </row>
    <row r="67" spans="1:13" ht="15.75">
      <c r="A67" s="989"/>
      <c r="B67" s="979"/>
      <c r="C67" s="1149"/>
      <c r="D67" s="977"/>
      <c r="E67" s="966"/>
      <c r="F67" s="966"/>
      <c r="G67" s="966"/>
      <c r="H67" s="966"/>
      <c r="I67" s="966"/>
      <c r="J67" s="1133"/>
      <c r="K67" s="984"/>
      <c r="L67" s="978"/>
      <c r="M67" s="979"/>
    </row>
    <row r="68" spans="1:13" ht="15">
      <c r="A68" s="989"/>
      <c r="B68" s="995"/>
      <c r="C68" s="965"/>
      <c r="D68" s="977"/>
      <c r="E68" s="977"/>
      <c r="F68" s="966"/>
      <c r="G68" s="966"/>
      <c r="H68" s="966"/>
      <c r="I68" s="966"/>
      <c r="J68" s="1133"/>
      <c r="K68" s="984"/>
      <c r="L68" s="978"/>
      <c r="M68" s="979"/>
    </row>
    <row r="69" spans="1:13" ht="15">
      <c r="A69" s="989"/>
      <c r="B69" s="979"/>
      <c r="C69" s="965"/>
      <c r="D69" s="977"/>
      <c r="E69" s="977"/>
      <c r="F69" s="966"/>
      <c r="G69" s="966"/>
      <c r="H69" s="966"/>
      <c r="I69" s="966"/>
      <c r="J69" s="1133"/>
      <c r="K69" s="984"/>
      <c r="L69" s="978"/>
      <c r="M69" s="979"/>
    </row>
    <row r="70" spans="1:14" ht="15" customHeight="1">
      <c r="A70" s="989"/>
      <c r="B70" s="979"/>
      <c r="C70" s="965"/>
      <c r="D70" s="977"/>
      <c r="E70" s="977"/>
      <c r="F70" s="966"/>
      <c r="G70" s="966"/>
      <c r="H70" s="966"/>
      <c r="I70" s="966"/>
      <c r="J70" s="1133"/>
      <c r="K70" s="985"/>
      <c r="L70" s="978"/>
      <c r="M70" s="979"/>
      <c r="N70" s="959"/>
    </row>
    <row r="71" spans="1:13" ht="15.75">
      <c r="A71" s="989"/>
      <c r="B71" s="1144"/>
      <c r="C71" s="993"/>
      <c r="D71" s="990"/>
      <c r="E71" s="990"/>
      <c r="F71" s="990"/>
      <c r="G71" s="990"/>
      <c r="H71" s="990"/>
      <c r="I71" s="990"/>
      <c r="J71" s="1133"/>
      <c r="K71" s="985"/>
      <c r="L71" s="978"/>
      <c r="M71" s="979"/>
    </row>
    <row r="72" spans="1:13" ht="15" customHeight="1">
      <c r="A72" s="989"/>
      <c r="B72" s="1155"/>
      <c r="C72" s="993"/>
      <c r="D72" s="990"/>
      <c r="E72" s="966"/>
      <c r="F72" s="966"/>
      <c r="G72" s="966"/>
      <c r="H72" s="966"/>
      <c r="I72" s="966"/>
      <c r="J72" s="991"/>
      <c r="K72" s="986"/>
      <c r="L72" s="978"/>
      <c r="M72" s="979"/>
    </row>
    <row r="73" spans="1:13" ht="15" customHeight="1">
      <c r="A73" s="989"/>
      <c r="B73" s="979"/>
      <c r="C73" s="1149"/>
      <c r="D73" s="977"/>
      <c r="E73" s="966"/>
      <c r="F73" s="966"/>
      <c r="G73" s="966"/>
      <c r="H73" s="966"/>
      <c r="I73" s="966"/>
      <c r="J73" s="1133"/>
      <c r="K73" s="986"/>
      <c r="L73" s="978"/>
      <c r="M73" s="979"/>
    </row>
    <row r="74" spans="1:13" ht="15" customHeight="1">
      <c r="A74" s="989"/>
      <c r="B74" s="979"/>
      <c r="C74" s="965"/>
      <c r="D74" s="977"/>
      <c r="E74" s="977"/>
      <c r="F74" s="977"/>
      <c r="G74" s="977"/>
      <c r="H74" s="977"/>
      <c r="I74" s="977"/>
      <c r="J74" s="964"/>
      <c r="K74" s="987"/>
      <c r="L74" s="978"/>
      <c r="M74" s="979"/>
    </row>
    <row r="75" spans="1:13" ht="15" customHeight="1">
      <c r="A75" s="989"/>
      <c r="B75" s="979"/>
      <c r="C75" s="965"/>
      <c r="D75" s="977"/>
      <c r="E75" s="977"/>
      <c r="F75" s="977"/>
      <c r="G75" s="977"/>
      <c r="H75" s="977"/>
      <c r="I75" s="977"/>
      <c r="J75" s="1133"/>
      <c r="K75" s="985"/>
      <c r="L75" s="978"/>
      <c r="M75" s="979"/>
    </row>
    <row r="76" spans="1:13" ht="15" customHeight="1">
      <c r="A76" s="989"/>
      <c r="B76" s="979"/>
      <c r="C76" s="965"/>
      <c r="D76" s="977"/>
      <c r="E76" s="966"/>
      <c r="F76" s="966"/>
      <c r="G76" s="966"/>
      <c r="H76" s="966"/>
      <c r="I76" s="966"/>
      <c r="J76" s="1133"/>
      <c r="K76" s="984"/>
      <c r="L76" s="978"/>
      <c r="M76" s="979"/>
    </row>
    <row r="77" spans="1:13" ht="15" customHeight="1">
      <c r="A77" s="989"/>
      <c r="B77" s="979"/>
      <c r="C77" s="965"/>
      <c r="D77" s="977"/>
      <c r="E77" s="977"/>
      <c r="F77" s="977"/>
      <c r="G77" s="977"/>
      <c r="H77" s="977"/>
      <c r="I77" s="977"/>
      <c r="J77" s="1133"/>
      <c r="K77" s="984"/>
      <c r="L77" s="978"/>
      <c r="M77" s="979"/>
    </row>
    <row r="78" spans="1:13" ht="15" customHeight="1">
      <c r="A78" s="989"/>
      <c r="B78" s="979"/>
      <c r="C78" s="1149"/>
      <c r="D78" s="977"/>
      <c r="E78" s="966"/>
      <c r="F78" s="977"/>
      <c r="G78" s="977"/>
      <c r="H78" s="977"/>
      <c r="I78" s="977"/>
      <c r="J78" s="1133"/>
      <c r="K78" s="984"/>
      <c r="L78" s="978"/>
      <c r="M78" s="979"/>
    </row>
    <row r="79" spans="1:13" ht="15" customHeight="1">
      <c r="A79" s="989"/>
      <c r="B79" s="979"/>
      <c r="C79" s="965"/>
      <c r="D79" s="977"/>
      <c r="E79" s="977"/>
      <c r="F79" s="966"/>
      <c r="G79" s="966"/>
      <c r="H79" s="966"/>
      <c r="I79" s="966"/>
      <c r="J79" s="1133"/>
      <c r="K79" s="984"/>
      <c r="L79" s="978"/>
      <c r="M79" s="979"/>
    </row>
    <row r="80" spans="1:13" ht="15" customHeight="1">
      <c r="A80" s="989"/>
      <c r="B80" s="979"/>
      <c r="C80" s="1149"/>
      <c r="D80" s="977"/>
      <c r="E80" s="977"/>
      <c r="F80" s="977"/>
      <c r="G80" s="977"/>
      <c r="H80" s="977"/>
      <c r="I80" s="977"/>
      <c r="J80" s="1133"/>
      <c r="K80" s="984"/>
      <c r="L80" s="978"/>
      <c r="M80" s="979"/>
    </row>
    <row r="81" spans="1:13" ht="15" customHeight="1">
      <c r="A81" s="989"/>
      <c r="B81" s="979"/>
      <c r="C81" s="1149"/>
      <c r="D81" s="977"/>
      <c r="E81" s="966"/>
      <c r="F81" s="966"/>
      <c r="G81" s="966"/>
      <c r="H81" s="966"/>
      <c r="I81" s="966"/>
      <c r="J81" s="1133"/>
      <c r="K81" s="984"/>
      <c r="L81" s="978"/>
      <c r="M81" s="979"/>
    </row>
    <row r="82" spans="1:13" ht="15" customHeight="1">
      <c r="A82" s="989"/>
      <c r="B82" s="979"/>
      <c r="C82" s="965"/>
      <c r="D82" s="977"/>
      <c r="E82" s="977"/>
      <c r="F82" s="977"/>
      <c r="G82" s="977"/>
      <c r="H82" s="977"/>
      <c r="I82" s="977"/>
      <c r="J82" s="1133"/>
      <c r="K82" s="984"/>
      <c r="L82" s="978"/>
      <c r="M82" s="979"/>
    </row>
    <row r="83" spans="1:13" ht="15" customHeight="1">
      <c r="A83" s="989"/>
      <c r="B83" s="979"/>
      <c r="C83" s="1149"/>
      <c r="D83" s="977"/>
      <c r="E83" s="966"/>
      <c r="F83" s="966"/>
      <c r="G83" s="966"/>
      <c r="H83" s="966"/>
      <c r="I83" s="966"/>
      <c r="J83" s="1133"/>
      <c r="K83" s="984"/>
      <c r="L83" s="978"/>
      <c r="M83" s="979"/>
    </row>
    <row r="84" spans="1:13" ht="15" customHeight="1">
      <c r="A84" s="989"/>
      <c r="B84" s="1156"/>
      <c r="C84" s="1149"/>
      <c r="D84" s="990"/>
      <c r="E84" s="990"/>
      <c r="F84" s="990"/>
      <c r="G84" s="990"/>
      <c r="H84" s="990"/>
      <c r="I84" s="990"/>
      <c r="J84" s="1133"/>
      <c r="K84" s="984"/>
      <c r="L84" s="978"/>
      <c r="M84" s="979"/>
    </row>
    <row r="85" spans="1:13" ht="15" customHeight="1">
      <c r="A85" s="989"/>
      <c r="B85" s="1150"/>
      <c r="C85" s="1151"/>
      <c r="D85" s="977"/>
      <c r="E85" s="977"/>
      <c r="F85" s="977"/>
      <c r="G85" s="977"/>
      <c r="H85" s="977"/>
      <c r="I85" s="977"/>
      <c r="J85" s="1133"/>
      <c r="K85" s="984"/>
      <c r="L85" s="978"/>
      <c r="M85" s="979"/>
    </row>
    <row r="86" spans="1:13" ht="15" customHeight="1">
      <c r="A86" s="989"/>
      <c r="B86" s="979"/>
      <c r="C86" s="1005"/>
      <c r="D86" s="977"/>
      <c r="E86" s="966"/>
      <c r="F86" s="966"/>
      <c r="G86" s="966"/>
      <c r="H86" s="966"/>
      <c r="I86" s="966"/>
      <c r="J86" s="1133"/>
      <c r="K86" s="984"/>
      <c r="L86" s="978"/>
      <c r="M86" s="979"/>
    </row>
    <row r="87" spans="1:13" ht="15" customHeight="1">
      <c r="A87" s="989"/>
      <c r="B87" s="979"/>
      <c r="C87" s="990"/>
      <c r="D87" s="977"/>
      <c r="E87" s="977"/>
      <c r="F87" s="966"/>
      <c r="G87" s="966"/>
      <c r="H87" s="966"/>
      <c r="I87" s="966"/>
      <c r="J87" s="1133"/>
      <c r="K87" s="984"/>
      <c r="L87" s="978"/>
      <c r="M87" s="979"/>
    </row>
    <row r="88" spans="1:13" ht="15" customHeight="1">
      <c r="A88" s="989"/>
      <c r="B88" s="979"/>
      <c r="C88" s="1005"/>
      <c r="D88" s="977"/>
      <c r="E88" s="977"/>
      <c r="F88" s="977"/>
      <c r="G88" s="977"/>
      <c r="H88" s="977"/>
      <c r="I88" s="977"/>
      <c r="J88" s="1133"/>
      <c r="K88" s="984"/>
      <c r="L88" s="978"/>
      <c r="M88" s="979"/>
    </row>
    <row r="89" spans="1:11" ht="17.25" customHeight="1">
      <c r="A89" s="989"/>
      <c r="B89" s="1157"/>
      <c r="C89" s="1151"/>
      <c r="D89" s="977"/>
      <c r="E89" s="977"/>
      <c r="F89" s="977"/>
      <c r="G89" s="977"/>
      <c r="H89" s="977"/>
      <c r="I89" s="977"/>
      <c r="J89" s="1133"/>
      <c r="K89" s="984"/>
    </row>
    <row r="90" spans="1:11" ht="15" customHeight="1">
      <c r="A90" s="989"/>
      <c r="B90" s="979"/>
      <c r="C90" s="965"/>
      <c r="D90" s="977"/>
      <c r="E90" s="966"/>
      <c r="F90" s="966"/>
      <c r="G90" s="966"/>
      <c r="H90" s="966"/>
      <c r="I90" s="966"/>
      <c r="J90" s="1133"/>
      <c r="K90" s="984"/>
    </row>
    <row r="91" spans="1:11" ht="15" customHeight="1">
      <c r="A91" s="989"/>
      <c r="B91" s="979"/>
      <c r="C91" s="965"/>
      <c r="D91" s="990"/>
      <c r="E91" s="977"/>
      <c r="F91" s="977"/>
      <c r="G91" s="977"/>
      <c r="H91" s="977"/>
      <c r="I91" s="977"/>
      <c r="J91" s="1133"/>
      <c r="K91" s="984"/>
    </row>
    <row r="92" spans="1:11" ht="15" customHeight="1">
      <c r="A92" s="989"/>
      <c r="B92" s="979"/>
      <c r="C92" s="1005"/>
      <c r="D92" s="990"/>
      <c r="E92" s="977"/>
      <c r="F92" s="977"/>
      <c r="G92" s="977"/>
      <c r="H92" s="977"/>
      <c r="I92" s="977"/>
      <c r="J92" s="1133"/>
      <c r="K92" s="984"/>
    </row>
    <row r="93" spans="1:11" ht="17.25" customHeight="1">
      <c r="A93" s="989"/>
      <c r="B93" s="979"/>
      <c r="C93" s="965"/>
      <c r="D93" s="966"/>
      <c r="E93" s="977"/>
      <c r="F93" s="977"/>
      <c r="G93" s="977"/>
      <c r="H93" s="977"/>
      <c r="I93" s="977"/>
      <c r="J93" s="1133"/>
      <c r="K93" s="984"/>
    </row>
    <row r="94" spans="1:11" ht="15" customHeight="1">
      <c r="A94" s="989"/>
      <c r="B94" s="1150"/>
      <c r="C94" s="1151"/>
      <c r="D94" s="977"/>
      <c r="E94" s="977"/>
      <c r="F94" s="977"/>
      <c r="G94" s="977"/>
      <c r="H94" s="977"/>
      <c r="I94" s="977"/>
      <c r="J94" s="1133"/>
      <c r="K94" s="988"/>
    </row>
    <row r="95" spans="1:11" ht="15" customHeight="1">
      <c r="A95" s="989"/>
      <c r="B95" s="979"/>
      <c r="C95" s="965"/>
      <c r="D95" s="977"/>
      <c r="E95" s="966"/>
      <c r="F95" s="977"/>
      <c r="G95" s="977"/>
      <c r="H95" s="977"/>
      <c r="I95" s="977"/>
      <c r="J95" s="1133"/>
      <c r="K95" s="984"/>
    </row>
    <row r="96" spans="1:11" ht="15" customHeight="1">
      <c r="A96" s="989"/>
      <c r="B96" s="979"/>
      <c r="C96" s="965"/>
      <c r="D96" s="977"/>
      <c r="E96" s="966"/>
      <c r="F96" s="966"/>
      <c r="G96" s="966"/>
      <c r="H96" s="966"/>
      <c r="I96" s="966"/>
      <c r="J96" s="1133"/>
      <c r="K96" s="984"/>
    </row>
    <row r="97" spans="1:11" ht="15" customHeight="1">
      <c r="A97" s="989"/>
      <c r="B97" s="1158"/>
      <c r="C97" s="1159"/>
      <c r="D97" s="1160"/>
      <c r="E97" s="994"/>
      <c r="F97" s="1160"/>
      <c r="G97" s="1160"/>
      <c r="H97" s="1160"/>
      <c r="I97" s="1160"/>
      <c r="J97" s="1001"/>
      <c r="K97" s="984"/>
    </row>
    <row r="98" spans="1:11" ht="15" customHeight="1">
      <c r="A98" s="989"/>
      <c r="B98" s="979"/>
      <c r="C98" s="965"/>
      <c r="D98" s="977"/>
      <c r="E98" s="977"/>
      <c r="F98" s="977"/>
      <c r="G98" s="977"/>
      <c r="H98" s="977"/>
      <c r="I98" s="977"/>
      <c r="J98" s="1133"/>
      <c r="K98" s="984"/>
    </row>
    <row r="99" spans="1:11" ht="15" customHeight="1">
      <c r="A99" s="989"/>
      <c r="B99" s="979"/>
      <c r="C99" s="1149"/>
      <c r="D99" s="990"/>
      <c r="E99" s="977"/>
      <c r="F99" s="977"/>
      <c r="G99" s="977"/>
      <c r="H99" s="977"/>
      <c r="I99" s="977"/>
      <c r="J99" s="1133"/>
      <c r="K99" s="984"/>
    </row>
    <row r="100" spans="1:11" ht="15" customHeight="1">
      <c r="A100" s="989"/>
      <c r="B100" s="992"/>
      <c r="C100" s="993"/>
      <c r="D100" s="990"/>
      <c r="E100" s="966"/>
      <c r="F100" s="966"/>
      <c r="G100" s="966"/>
      <c r="H100" s="966"/>
      <c r="I100" s="966"/>
      <c r="J100" s="991"/>
      <c r="K100" s="984"/>
    </row>
    <row r="101" spans="1:11" ht="15" customHeight="1">
      <c r="A101" s="989"/>
      <c r="B101" s="959"/>
      <c r="C101" s="18"/>
      <c r="D101" s="990"/>
      <c r="E101" s="966"/>
      <c r="F101" s="966"/>
      <c r="G101" s="966"/>
      <c r="H101" s="966"/>
      <c r="I101" s="966"/>
      <c r="J101" s="991"/>
      <c r="K101" s="984"/>
    </row>
    <row r="102" spans="1:11" ht="15" customHeight="1">
      <c r="A102" s="989"/>
      <c r="B102" s="992"/>
      <c r="C102" s="18"/>
      <c r="D102" s="990"/>
      <c r="E102" s="966"/>
      <c r="F102" s="966"/>
      <c r="G102" s="966"/>
      <c r="H102" s="966"/>
      <c r="I102" s="966"/>
      <c r="J102" s="991"/>
      <c r="K102" s="984"/>
    </row>
    <row r="103" spans="1:11" ht="15" customHeight="1">
      <c r="A103" s="989"/>
      <c r="B103" s="992"/>
      <c r="C103" s="993"/>
      <c r="D103" s="990"/>
      <c r="E103" s="966"/>
      <c r="F103" s="966"/>
      <c r="G103" s="966"/>
      <c r="H103" s="966"/>
      <c r="I103" s="966"/>
      <c r="J103" s="991"/>
      <c r="K103" s="984"/>
    </row>
    <row r="104" spans="1:11" ht="15" customHeight="1">
      <c r="A104" s="989"/>
      <c r="B104" s="992"/>
      <c r="C104" s="993"/>
      <c r="D104" s="990"/>
      <c r="E104" s="966"/>
      <c r="F104" s="966"/>
      <c r="G104" s="966"/>
      <c r="H104" s="966"/>
      <c r="I104" s="966"/>
      <c r="J104" s="991"/>
      <c r="K104" s="984"/>
    </row>
    <row r="105" spans="1:11" ht="15" customHeight="1">
      <c r="A105" s="989"/>
      <c r="B105" s="992"/>
      <c r="C105" s="993"/>
      <c r="D105" s="990"/>
      <c r="E105" s="990"/>
      <c r="F105" s="990"/>
      <c r="G105" s="990"/>
      <c r="H105" s="990"/>
      <c r="I105" s="990"/>
      <c r="J105" s="991"/>
      <c r="K105" s="984"/>
    </row>
    <row r="106" spans="1:11" ht="15" customHeight="1">
      <c r="A106" s="989"/>
      <c r="B106" s="992"/>
      <c r="C106" s="993"/>
      <c r="D106" s="990"/>
      <c r="E106" s="990"/>
      <c r="F106" s="990"/>
      <c r="G106" s="990"/>
      <c r="H106" s="990"/>
      <c r="I106" s="990"/>
      <c r="J106" s="991"/>
      <c r="K106" s="984"/>
    </row>
    <row r="107" spans="1:11" ht="15" customHeight="1">
      <c r="A107" s="989"/>
      <c r="B107" s="992"/>
      <c r="C107" s="993"/>
      <c r="D107" s="990"/>
      <c r="E107" s="990"/>
      <c r="F107" s="990"/>
      <c r="G107" s="990"/>
      <c r="H107" s="990"/>
      <c r="I107" s="990"/>
      <c r="J107" s="991"/>
      <c r="K107" s="984"/>
    </row>
    <row r="108" spans="1:11" ht="18">
      <c r="A108" s="989"/>
      <c r="B108" s="959"/>
      <c r="C108" s="993"/>
      <c r="D108" s="990"/>
      <c r="E108" s="966"/>
      <c r="F108" s="966"/>
      <c r="G108" s="966"/>
      <c r="H108" s="966"/>
      <c r="I108" s="966"/>
      <c r="J108" s="991"/>
      <c r="K108" s="984"/>
    </row>
    <row r="109" spans="1:11" ht="15">
      <c r="A109" s="994"/>
      <c r="B109" s="995"/>
      <c r="C109" s="965"/>
      <c r="D109" s="996"/>
      <c r="E109" s="996"/>
      <c r="F109" s="966"/>
      <c r="G109" s="966"/>
      <c r="H109" s="966"/>
      <c r="I109" s="966"/>
      <c r="J109" s="964"/>
      <c r="K109" s="984"/>
    </row>
    <row r="110" spans="1:11" ht="15">
      <c r="A110" s="994"/>
      <c r="B110" s="976"/>
      <c r="C110" s="981"/>
      <c r="D110" s="997"/>
      <c r="E110" s="997"/>
      <c r="F110" s="998"/>
      <c r="G110" s="998"/>
      <c r="H110" s="998"/>
      <c r="I110" s="998"/>
      <c r="J110" s="964"/>
      <c r="K110" s="984"/>
    </row>
    <row r="111" spans="1:11" ht="15">
      <c r="A111" s="994"/>
      <c r="B111" s="999"/>
      <c r="C111" s="965"/>
      <c r="D111" s="997"/>
      <c r="E111" s="997"/>
      <c r="F111" s="998"/>
      <c r="G111" s="998"/>
      <c r="H111" s="998"/>
      <c r="I111" s="998"/>
      <c r="J111" s="964"/>
      <c r="K111" s="988"/>
    </row>
    <row r="112" spans="1:11" ht="15">
      <c r="A112" s="994"/>
      <c r="B112" s="976"/>
      <c r="C112" s="965"/>
      <c r="D112" s="997"/>
      <c r="E112" s="997"/>
      <c r="F112" s="998"/>
      <c r="G112" s="998"/>
      <c r="H112" s="998"/>
      <c r="I112" s="998"/>
      <c r="J112" s="1000"/>
      <c r="K112" s="984"/>
    </row>
    <row r="113" spans="1:11" ht="15">
      <c r="A113" s="994"/>
      <c r="B113" s="976"/>
      <c r="C113" s="981"/>
      <c r="D113" s="997"/>
      <c r="E113" s="997"/>
      <c r="F113" s="998"/>
      <c r="G113" s="998"/>
      <c r="H113" s="998"/>
      <c r="I113" s="998"/>
      <c r="J113" s="1000"/>
      <c r="K113" s="984"/>
    </row>
    <row r="114" spans="1:11" ht="15">
      <c r="A114" s="994"/>
      <c r="B114" s="959"/>
      <c r="C114" s="965"/>
      <c r="D114" s="997"/>
      <c r="E114" s="997"/>
      <c r="F114" s="998"/>
      <c r="G114" s="998"/>
      <c r="H114" s="998"/>
      <c r="I114" s="998"/>
      <c r="J114" s="1000"/>
      <c r="K114" s="984"/>
    </row>
    <row r="115" spans="1:11" ht="15">
      <c r="A115" s="994"/>
      <c r="B115" s="959"/>
      <c r="C115" s="965"/>
      <c r="D115" s="996"/>
      <c r="E115" s="996"/>
      <c r="F115" s="966"/>
      <c r="G115" s="966"/>
      <c r="H115" s="966"/>
      <c r="I115" s="966"/>
      <c r="J115" s="1000"/>
      <c r="K115" s="984"/>
    </row>
    <row r="116" spans="1:13" ht="15">
      <c r="A116" s="994"/>
      <c r="B116" s="976"/>
      <c r="C116" s="981"/>
      <c r="D116" s="997"/>
      <c r="E116" s="997"/>
      <c r="F116" s="998"/>
      <c r="G116" s="998"/>
      <c r="H116" s="998"/>
      <c r="I116" s="998"/>
      <c r="J116" s="1000"/>
      <c r="K116" s="984"/>
      <c r="M116" s="961" t="s">
        <v>53</v>
      </c>
    </row>
    <row r="117" spans="1:11" ht="15">
      <c r="A117" s="1001"/>
      <c r="B117" s="976"/>
      <c r="C117" s="981"/>
      <c r="D117" s="997"/>
      <c r="E117" s="997"/>
      <c r="F117" s="998"/>
      <c r="G117" s="998"/>
      <c r="H117" s="998"/>
      <c r="I117" s="998"/>
      <c r="J117" s="1000"/>
      <c r="K117" s="984"/>
    </row>
    <row r="118" spans="1:11" ht="15">
      <c r="A118" s="1001"/>
      <c r="B118" s="959"/>
      <c r="C118" s="965"/>
      <c r="D118" s="996"/>
      <c r="E118" s="996"/>
      <c r="F118" s="966"/>
      <c r="G118" s="966"/>
      <c r="H118" s="966"/>
      <c r="I118" s="966"/>
      <c r="J118" s="1000"/>
      <c r="K118" s="984"/>
    </row>
    <row r="119" spans="1:11" ht="15">
      <c r="A119" s="1001"/>
      <c r="B119" s="976"/>
      <c r="C119" s="981"/>
      <c r="D119" s="997"/>
      <c r="E119" s="997"/>
      <c r="F119" s="998"/>
      <c r="G119" s="998"/>
      <c r="H119" s="998"/>
      <c r="I119" s="998"/>
      <c r="J119" s="1000"/>
      <c r="K119" s="984"/>
    </row>
    <row r="120" spans="1:10" ht="15">
      <c r="A120" s="1002"/>
      <c r="B120" s="976"/>
      <c r="C120" s="981"/>
      <c r="D120" s="976"/>
      <c r="E120" s="981"/>
      <c r="F120" s="998"/>
      <c r="G120" s="998"/>
      <c r="H120" s="998"/>
      <c r="I120" s="998"/>
      <c r="J120" s="1000"/>
    </row>
    <row r="121" spans="1:10" ht="15">
      <c r="A121" s="1002"/>
      <c r="B121" s="976"/>
      <c r="C121" s="981"/>
      <c r="D121" s="976"/>
      <c r="E121" s="981"/>
      <c r="F121" s="998"/>
      <c r="G121" s="998"/>
      <c r="H121" s="998"/>
      <c r="I121" s="998"/>
      <c r="J121" s="100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89"/>
  <sheetViews>
    <sheetView zoomScale="90" zoomScaleNormal="90" zoomScalePageLayoutView="0" workbookViewId="0" topLeftCell="A1">
      <selection activeCell="H23" sqref="H22:H23"/>
    </sheetView>
  </sheetViews>
  <sheetFormatPr defaultColWidth="9.140625" defaultRowHeight="15"/>
  <cols>
    <col min="1" max="1" width="7.00390625" style="42" customWidth="1"/>
    <col min="2" max="2" width="28.00390625" style="54" customWidth="1"/>
    <col min="3" max="3" width="13.28125" style="6" customWidth="1"/>
    <col min="4" max="4" width="8.8515625" style="6" customWidth="1"/>
    <col min="5" max="5" width="8.8515625" style="11" customWidth="1"/>
    <col min="6" max="7" width="8.7109375" style="11" bestFit="1" customWidth="1"/>
    <col min="8" max="8" width="8.8515625" style="11" customWidth="1"/>
    <col min="9" max="9" width="8.7109375" style="11" bestFit="1" customWidth="1"/>
    <col min="10" max="10" width="21.28125" style="42" customWidth="1"/>
    <col min="11" max="11" width="15.28125" style="6" customWidth="1"/>
    <col min="12" max="12" width="14.140625" style="6" customWidth="1"/>
    <col min="13" max="13" width="13.140625" style="6" customWidth="1"/>
    <col min="14" max="16384" width="9.140625" style="6" customWidth="1"/>
  </cols>
  <sheetData>
    <row r="1" spans="1:13" s="1896" customFormat="1" ht="34.5" customHeight="1">
      <c r="A1" s="1007" t="s">
        <v>405</v>
      </c>
      <c r="B1" s="1891"/>
      <c r="C1" s="1892"/>
      <c r="D1" s="1892"/>
      <c r="E1" s="1893"/>
      <c r="F1" s="1893"/>
      <c r="G1" s="1894"/>
      <c r="H1" s="1894"/>
      <c r="I1" s="1894"/>
      <c r="J1" s="1894"/>
      <c r="K1" s="1895"/>
      <c r="L1" s="5" t="s">
        <v>39</v>
      </c>
      <c r="M1" s="3"/>
    </row>
    <row r="2" spans="1:13" s="1126" customFormat="1" ht="27">
      <c r="A2" s="8" t="s">
        <v>40</v>
      </c>
      <c r="B2" s="8" t="s">
        <v>41</v>
      </c>
      <c r="C2" s="8" t="s">
        <v>42</v>
      </c>
      <c r="D2" s="8" t="s">
        <v>43</v>
      </c>
      <c r="E2" s="8" t="s">
        <v>44</v>
      </c>
      <c r="F2" s="8" t="s">
        <v>45</v>
      </c>
      <c r="G2" s="8" t="s">
        <v>46</v>
      </c>
      <c r="H2" s="8" t="s">
        <v>47</v>
      </c>
      <c r="I2" s="8" t="s">
        <v>48</v>
      </c>
      <c r="J2" s="828" t="s">
        <v>403</v>
      </c>
      <c r="K2" s="1125"/>
      <c r="L2" s="7" t="s">
        <v>40</v>
      </c>
      <c r="M2" s="7" t="s">
        <v>51</v>
      </c>
    </row>
    <row r="3" spans="1:13" ht="15.75">
      <c r="A3" s="108">
        <v>1</v>
      </c>
      <c r="B3" s="390" t="s">
        <v>310</v>
      </c>
      <c r="C3" s="14" t="s">
        <v>368</v>
      </c>
      <c r="D3" s="12">
        <v>20</v>
      </c>
      <c r="E3" s="43">
        <v>20</v>
      </c>
      <c r="F3" s="43">
        <v>14</v>
      </c>
      <c r="G3" s="15">
        <v>14</v>
      </c>
      <c r="H3" s="43">
        <v>0</v>
      </c>
      <c r="I3" s="43">
        <v>0</v>
      </c>
      <c r="J3" s="28">
        <f aca="true" t="shared" si="0" ref="J3:J14">SUM(D3:I3)-SMALL(D3:I3,1)-SMALL(D3:I3,2)</f>
        <v>68</v>
      </c>
      <c r="K3" s="13"/>
      <c r="L3" s="12">
        <v>1</v>
      </c>
      <c r="M3" s="12">
        <v>20</v>
      </c>
    </row>
    <row r="4" spans="1:13" ht="15.75">
      <c r="A4" s="108">
        <v>2</v>
      </c>
      <c r="B4" s="397" t="s">
        <v>309</v>
      </c>
      <c r="C4" s="926" t="s">
        <v>153</v>
      </c>
      <c r="D4" s="15">
        <v>13</v>
      </c>
      <c r="E4" s="43">
        <v>18</v>
      </c>
      <c r="F4" s="55">
        <v>13</v>
      </c>
      <c r="G4" s="15">
        <v>18</v>
      </c>
      <c r="H4" s="43">
        <v>0</v>
      </c>
      <c r="I4" s="43">
        <v>0</v>
      </c>
      <c r="J4" s="28">
        <f t="shared" si="0"/>
        <v>62</v>
      </c>
      <c r="K4" s="13"/>
      <c r="L4" s="15">
        <v>2</v>
      </c>
      <c r="M4" s="15">
        <v>18</v>
      </c>
    </row>
    <row r="5" spans="1:13" ht="15.75">
      <c r="A5" s="108">
        <v>3</v>
      </c>
      <c r="B5" s="397" t="s">
        <v>380</v>
      </c>
      <c r="C5" s="926" t="s">
        <v>152</v>
      </c>
      <c r="D5" s="15">
        <v>18</v>
      </c>
      <c r="E5" s="43">
        <v>11</v>
      </c>
      <c r="F5" s="43">
        <v>18</v>
      </c>
      <c r="G5" s="15">
        <v>10</v>
      </c>
      <c r="H5" s="43">
        <v>0</v>
      </c>
      <c r="I5" s="43">
        <v>0</v>
      </c>
      <c r="J5" s="28">
        <f t="shared" si="0"/>
        <v>57</v>
      </c>
      <c r="K5" s="13"/>
      <c r="L5" s="12">
        <v>3</v>
      </c>
      <c r="M5" s="15">
        <v>16</v>
      </c>
    </row>
    <row r="6" spans="1:13" ht="15.75">
      <c r="A6" s="108">
        <v>4</v>
      </c>
      <c r="B6" s="1897" t="s">
        <v>325</v>
      </c>
      <c r="C6" s="926" t="s">
        <v>152</v>
      </c>
      <c r="D6" s="1014">
        <v>16</v>
      </c>
      <c r="E6" s="43">
        <v>9</v>
      </c>
      <c r="F6" s="55">
        <v>16</v>
      </c>
      <c r="G6" s="15">
        <v>16</v>
      </c>
      <c r="H6" s="43">
        <v>0</v>
      </c>
      <c r="I6" s="43">
        <v>0</v>
      </c>
      <c r="J6" s="28">
        <f t="shared" si="0"/>
        <v>57</v>
      </c>
      <c r="K6" s="23"/>
      <c r="L6" s="15">
        <v>4</v>
      </c>
      <c r="M6" s="15">
        <v>14</v>
      </c>
    </row>
    <row r="7" spans="1:13" ht="15">
      <c r="A7" s="108">
        <v>5</v>
      </c>
      <c r="B7" s="845" t="s">
        <v>136</v>
      </c>
      <c r="C7" s="926" t="s">
        <v>152</v>
      </c>
      <c r="D7" s="15">
        <v>0</v>
      </c>
      <c r="E7" s="1111">
        <v>16</v>
      </c>
      <c r="F7" s="55">
        <v>20</v>
      </c>
      <c r="G7" s="12">
        <v>20</v>
      </c>
      <c r="H7" s="43">
        <v>0</v>
      </c>
      <c r="I7" s="43">
        <v>0</v>
      </c>
      <c r="J7" s="28">
        <f t="shared" si="0"/>
        <v>56</v>
      </c>
      <c r="K7" s="23"/>
      <c r="L7" s="12">
        <v>5</v>
      </c>
      <c r="M7" s="15">
        <v>13</v>
      </c>
    </row>
    <row r="8" spans="1:13" ht="15.75">
      <c r="A8" s="108">
        <v>6</v>
      </c>
      <c r="B8" s="1897" t="s">
        <v>282</v>
      </c>
      <c r="C8" s="926" t="s">
        <v>153</v>
      </c>
      <c r="D8" s="1014">
        <v>16</v>
      </c>
      <c r="E8" s="43">
        <v>13</v>
      </c>
      <c r="F8" s="55">
        <v>12</v>
      </c>
      <c r="G8" s="15">
        <v>11</v>
      </c>
      <c r="H8" s="43">
        <v>0</v>
      </c>
      <c r="I8" s="43">
        <v>0</v>
      </c>
      <c r="J8" s="28">
        <f t="shared" si="0"/>
        <v>52</v>
      </c>
      <c r="K8" s="23"/>
      <c r="L8" s="15">
        <v>6</v>
      </c>
      <c r="M8" s="15">
        <v>12</v>
      </c>
    </row>
    <row r="9" spans="1:13" ht="15" customHeight="1">
      <c r="A9" s="108">
        <v>7</v>
      </c>
      <c r="B9" s="397" t="s">
        <v>317</v>
      </c>
      <c r="C9" s="926" t="s">
        <v>154</v>
      </c>
      <c r="D9" s="15">
        <v>12</v>
      </c>
      <c r="E9" s="1111">
        <v>16</v>
      </c>
      <c r="F9" s="43">
        <v>8</v>
      </c>
      <c r="G9" s="15">
        <v>8</v>
      </c>
      <c r="H9" s="43">
        <v>0</v>
      </c>
      <c r="I9" s="43">
        <v>0</v>
      </c>
      <c r="J9" s="28">
        <f t="shared" si="0"/>
        <v>44</v>
      </c>
      <c r="K9" s="23"/>
      <c r="L9" s="12">
        <v>7</v>
      </c>
      <c r="M9" s="15">
        <v>11</v>
      </c>
    </row>
    <row r="10" spans="1:13" ht="15" customHeight="1">
      <c r="A10" s="108">
        <v>8</v>
      </c>
      <c r="B10" s="397" t="s">
        <v>314</v>
      </c>
      <c r="C10" s="926" t="s">
        <v>152</v>
      </c>
      <c r="D10" s="15">
        <v>11</v>
      </c>
      <c r="E10" s="43">
        <v>10</v>
      </c>
      <c r="F10" s="43">
        <v>10</v>
      </c>
      <c r="G10" s="15">
        <v>12</v>
      </c>
      <c r="H10" s="43">
        <v>0</v>
      </c>
      <c r="I10" s="43">
        <v>0</v>
      </c>
      <c r="J10" s="28">
        <f t="shared" si="0"/>
        <v>43</v>
      </c>
      <c r="K10" s="23"/>
      <c r="L10" s="15">
        <v>8</v>
      </c>
      <c r="M10" s="15">
        <v>10</v>
      </c>
    </row>
    <row r="11" spans="1:13" ht="15" customHeight="1">
      <c r="A11" s="108">
        <v>9</v>
      </c>
      <c r="B11" s="1898" t="s">
        <v>336</v>
      </c>
      <c r="C11" s="926" t="s">
        <v>152</v>
      </c>
      <c r="D11" s="15">
        <v>8</v>
      </c>
      <c r="E11" s="43">
        <v>7</v>
      </c>
      <c r="F11" s="43">
        <v>11</v>
      </c>
      <c r="G11" s="15">
        <v>9</v>
      </c>
      <c r="H11" s="43">
        <v>0</v>
      </c>
      <c r="I11" s="43">
        <v>0</v>
      </c>
      <c r="J11" s="28">
        <f t="shared" si="0"/>
        <v>35</v>
      </c>
      <c r="K11" s="23"/>
      <c r="L11" s="12">
        <v>9</v>
      </c>
      <c r="M11" s="15">
        <v>9</v>
      </c>
    </row>
    <row r="12" spans="1:13" ht="15" customHeight="1">
      <c r="A12" s="108">
        <v>10</v>
      </c>
      <c r="B12" s="390" t="s">
        <v>134</v>
      </c>
      <c r="C12" s="926" t="s">
        <v>152</v>
      </c>
      <c r="D12" s="15">
        <v>10</v>
      </c>
      <c r="E12" s="43">
        <v>8</v>
      </c>
      <c r="F12" s="43">
        <v>9</v>
      </c>
      <c r="G12" s="15">
        <v>7</v>
      </c>
      <c r="H12" s="43">
        <v>0</v>
      </c>
      <c r="I12" s="43">
        <v>0</v>
      </c>
      <c r="J12" s="28">
        <f t="shared" si="0"/>
        <v>34</v>
      </c>
      <c r="K12" s="23"/>
      <c r="L12" s="15">
        <v>10</v>
      </c>
      <c r="M12" s="15">
        <v>8</v>
      </c>
    </row>
    <row r="13" spans="1:13" ht="15" customHeight="1">
      <c r="A13" s="108">
        <v>11</v>
      </c>
      <c r="B13" s="1899" t="s">
        <v>213</v>
      </c>
      <c r="C13" s="20" t="s">
        <v>151</v>
      </c>
      <c r="D13" s="15">
        <v>0</v>
      </c>
      <c r="E13" s="43">
        <v>12</v>
      </c>
      <c r="F13" s="43">
        <v>7</v>
      </c>
      <c r="G13" s="15">
        <v>13</v>
      </c>
      <c r="H13" s="43">
        <v>0</v>
      </c>
      <c r="I13" s="43">
        <v>0</v>
      </c>
      <c r="J13" s="28">
        <f t="shared" si="0"/>
        <v>32</v>
      </c>
      <c r="K13" s="23"/>
      <c r="L13" s="12">
        <v>11</v>
      </c>
      <c r="M13" s="15">
        <v>7</v>
      </c>
    </row>
    <row r="14" spans="1:13" ht="15.75" customHeight="1">
      <c r="A14" s="44">
        <v>12</v>
      </c>
      <c r="B14" s="1900" t="s">
        <v>318</v>
      </c>
      <c r="C14" s="926" t="s">
        <v>154</v>
      </c>
      <c r="D14" s="15">
        <v>9</v>
      </c>
      <c r="E14" s="43">
        <v>6</v>
      </c>
      <c r="F14" s="55">
        <v>6</v>
      </c>
      <c r="G14" s="15">
        <v>6</v>
      </c>
      <c r="H14" s="43">
        <v>0</v>
      </c>
      <c r="I14" s="43">
        <v>0</v>
      </c>
      <c r="J14" s="28">
        <f t="shared" si="0"/>
        <v>27</v>
      </c>
      <c r="K14" s="23"/>
      <c r="L14" s="15">
        <v>12</v>
      </c>
      <c r="M14" s="15">
        <v>6</v>
      </c>
    </row>
    <row r="15" spans="1:13" ht="15" customHeight="1">
      <c r="A15" s="1112"/>
      <c r="B15" s="1113"/>
      <c r="C15" s="36"/>
      <c r="D15" s="21"/>
      <c r="E15" s="1114"/>
      <c r="F15" s="1114"/>
      <c r="G15" s="1114"/>
      <c r="H15" s="1114"/>
      <c r="I15" s="1114"/>
      <c r="J15" s="1115"/>
      <c r="K15" s="23"/>
      <c r="L15" s="12">
        <v>13</v>
      </c>
      <c r="M15" s="15">
        <v>5</v>
      </c>
    </row>
    <row r="16" spans="1:13" ht="15" customHeight="1">
      <c r="A16" s="1112"/>
      <c r="B16" s="1116"/>
      <c r="C16" s="1117"/>
      <c r="D16" s="21"/>
      <c r="E16" s="1118"/>
      <c r="F16" s="1114"/>
      <c r="G16" s="1114"/>
      <c r="H16" s="1114"/>
      <c r="I16" s="1114"/>
      <c r="J16" s="1115"/>
      <c r="K16" s="23"/>
      <c r="L16" s="15">
        <v>14</v>
      </c>
      <c r="M16" s="15">
        <v>4</v>
      </c>
    </row>
    <row r="17" spans="1:13" ht="15" customHeight="1">
      <c r="A17" s="1112"/>
      <c r="B17" s="1116"/>
      <c r="C17" s="1117"/>
      <c r="D17" s="21"/>
      <c r="E17" s="1114"/>
      <c r="F17" s="1114"/>
      <c r="G17" s="1114"/>
      <c r="H17" s="1114"/>
      <c r="I17" s="1114"/>
      <c r="J17" s="1115"/>
      <c r="K17" s="23"/>
      <c r="L17" s="12">
        <v>15</v>
      </c>
      <c r="M17" s="15">
        <v>3</v>
      </c>
    </row>
    <row r="18" spans="1:13" ht="15.75">
      <c r="A18" s="1112"/>
      <c r="B18" s="1119"/>
      <c r="C18" s="1117"/>
      <c r="D18" s="21"/>
      <c r="E18" s="1114"/>
      <c r="F18" s="1120"/>
      <c r="G18" s="1120"/>
      <c r="H18" s="1120"/>
      <c r="I18" s="1120"/>
      <c r="J18" s="1115"/>
      <c r="K18" s="23"/>
      <c r="L18" s="15">
        <v>16</v>
      </c>
      <c r="M18" s="15">
        <v>2</v>
      </c>
    </row>
    <row r="19" spans="1:13" ht="15" customHeight="1">
      <c r="A19" s="1112"/>
      <c r="B19" s="1121"/>
      <c r="C19" s="1122"/>
      <c r="D19" s="21"/>
      <c r="E19" s="1114"/>
      <c r="F19" s="1120"/>
      <c r="G19" s="1120"/>
      <c r="H19" s="1120"/>
      <c r="I19" s="1120"/>
      <c r="J19" s="1115"/>
      <c r="K19" s="23"/>
      <c r="L19" s="12" t="s">
        <v>54</v>
      </c>
      <c r="M19" s="15">
        <v>1</v>
      </c>
    </row>
    <row r="20" spans="1:13" ht="15.75" customHeight="1">
      <c r="A20" s="1112"/>
      <c r="B20" s="1123"/>
      <c r="C20" s="1124"/>
      <c r="D20" s="21"/>
      <c r="E20" s="10"/>
      <c r="F20" s="1120"/>
      <c r="G20" s="1120"/>
      <c r="H20" s="1120"/>
      <c r="I20" s="1120"/>
      <c r="J20" s="1115"/>
      <c r="K20" s="23"/>
      <c r="L20" s="21"/>
      <c r="M20" s="21"/>
    </row>
    <row r="21" spans="1:13" ht="15.75">
      <c r="A21" s="45"/>
      <c r="B21" s="46"/>
      <c r="C21" s="36"/>
      <c r="D21" s="21"/>
      <c r="E21" s="41"/>
      <c r="F21" s="41"/>
      <c r="G21" s="41"/>
      <c r="H21" s="41"/>
      <c r="I21" s="41"/>
      <c r="J21" s="47"/>
      <c r="K21" s="23"/>
      <c r="L21" s="21"/>
      <c r="M21" s="21"/>
    </row>
    <row r="22" spans="1:13" ht="15.75">
      <c r="A22" s="45"/>
      <c r="B22" s="48"/>
      <c r="C22" s="36"/>
      <c r="D22" s="21"/>
      <c r="E22" s="41"/>
      <c r="F22" s="41"/>
      <c r="G22" s="41"/>
      <c r="H22" s="41"/>
      <c r="I22" s="41"/>
      <c r="J22" s="47"/>
      <c r="K22" s="23"/>
      <c r="L22" s="21"/>
      <c r="M22" s="10"/>
    </row>
    <row r="23" spans="1:13" ht="15.75">
      <c r="A23" s="45"/>
      <c r="B23" s="48"/>
      <c r="C23" s="49"/>
      <c r="D23" s="21"/>
      <c r="E23" s="41"/>
      <c r="F23" s="41"/>
      <c r="G23" s="41"/>
      <c r="H23" s="41"/>
      <c r="I23" s="41"/>
      <c r="J23" s="47"/>
      <c r="K23" s="23"/>
      <c r="L23" s="21"/>
      <c r="M23" s="10"/>
    </row>
    <row r="24" spans="1:13" ht="15.75">
      <c r="A24" s="45"/>
      <c r="B24" s="48"/>
      <c r="C24" s="19"/>
      <c r="D24" s="21"/>
      <c r="E24" s="41"/>
      <c r="F24" s="41"/>
      <c r="G24" s="41"/>
      <c r="H24" s="41"/>
      <c r="I24" s="41"/>
      <c r="J24" s="47"/>
      <c r="K24" s="23"/>
      <c r="L24" s="21"/>
      <c r="M24" s="10"/>
    </row>
    <row r="25" spans="1:13" ht="15.75">
      <c r="A25" s="45"/>
      <c r="B25" s="48"/>
      <c r="C25" s="16"/>
      <c r="D25" s="21"/>
      <c r="E25" s="41"/>
      <c r="F25" s="41"/>
      <c r="G25" s="41"/>
      <c r="H25" s="41"/>
      <c r="I25" s="41"/>
      <c r="J25" s="47"/>
      <c r="K25" s="23"/>
      <c r="L25" s="21"/>
      <c r="M25" s="10"/>
    </row>
    <row r="26" spans="1:13" ht="15.75">
      <c r="A26" s="45"/>
      <c r="B26" s="36"/>
      <c r="C26" s="17"/>
      <c r="D26" s="21"/>
      <c r="E26" s="41"/>
      <c r="F26" s="41"/>
      <c r="G26" s="41"/>
      <c r="H26" s="41"/>
      <c r="I26" s="41"/>
      <c r="J26" s="47"/>
      <c r="K26" s="23"/>
      <c r="L26" s="21"/>
      <c r="M26" s="10"/>
    </row>
    <row r="27" spans="1:13" ht="15.75">
      <c r="A27" s="45"/>
      <c r="B27" s="48"/>
      <c r="C27" s="50"/>
      <c r="D27" s="21"/>
      <c r="E27" s="41"/>
      <c r="F27" s="41"/>
      <c r="G27" s="41"/>
      <c r="H27" s="41"/>
      <c r="I27" s="41"/>
      <c r="J27" s="47"/>
      <c r="K27" s="24"/>
      <c r="L27" s="21"/>
      <c r="M27" s="10"/>
    </row>
    <row r="28" spans="1:13" ht="15.75">
      <c r="A28" s="45"/>
      <c r="B28" s="48"/>
      <c r="C28" s="50"/>
      <c r="D28" s="21"/>
      <c r="E28" s="41"/>
      <c r="F28" s="41"/>
      <c r="G28" s="41"/>
      <c r="H28" s="41"/>
      <c r="I28" s="41"/>
      <c r="J28" s="47"/>
      <c r="K28" s="23"/>
      <c r="L28" s="21"/>
      <c r="M28" s="10"/>
    </row>
    <row r="29" spans="1:13" ht="15.75">
      <c r="A29" s="45"/>
      <c r="B29" s="48"/>
      <c r="C29" s="51"/>
      <c r="D29" s="21"/>
      <c r="E29" s="41"/>
      <c r="F29" s="41"/>
      <c r="G29" s="41"/>
      <c r="H29" s="41"/>
      <c r="I29" s="41"/>
      <c r="J29" s="47"/>
      <c r="K29" s="23"/>
      <c r="L29" s="21"/>
      <c r="M29" s="10"/>
    </row>
    <row r="30" spans="1:13" ht="15.75">
      <c r="A30" s="33"/>
      <c r="B30" s="36"/>
      <c r="C30" s="36"/>
      <c r="D30" s="37"/>
      <c r="E30" s="37"/>
      <c r="F30" s="22"/>
      <c r="G30" s="22"/>
      <c r="H30" s="22"/>
      <c r="I30" s="22"/>
      <c r="J30" s="39" t="s">
        <v>53</v>
      </c>
      <c r="K30" s="23"/>
      <c r="L30" s="21"/>
      <c r="M30" s="10"/>
    </row>
    <row r="31" spans="1:13" ht="15.75">
      <c r="A31" s="33"/>
      <c r="B31" s="36"/>
      <c r="C31" s="17"/>
      <c r="D31" s="37"/>
      <c r="E31" s="35"/>
      <c r="F31" s="22"/>
      <c r="G31" s="22"/>
      <c r="H31" s="22"/>
      <c r="I31" s="22"/>
      <c r="J31" s="39"/>
      <c r="K31" s="23"/>
      <c r="L31" s="21"/>
      <c r="M31" s="10"/>
    </row>
    <row r="32" spans="1:13" ht="15.75">
      <c r="A32" s="33"/>
      <c r="B32" s="36"/>
      <c r="C32" s="17"/>
      <c r="D32" s="37"/>
      <c r="E32" s="35"/>
      <c r="F32" s="22"/>
      <c r="G32" s="22"/>
      <c r="H32" s="22"/>
      <c r="I32" s="22"/>
      <c r="J32" s="39"/>
      <c r="K32" s="23"/>
      <c r="L32" s="21"/>
      <c r="M32" s="10"/>
    </row>
    <row r="33" spans="1:13" ht="15.75">
      <c r="A33" s="33"/>
      <c r="B33" s="36"/>
      <c r="C33" s="17"/>
      <c r="D33" s="35"/>
      <c r="E33" s="35"/>
      <c r="F33" s="10"/>
      <c r="G33" s="10"/>
      <c r="H33" s="10"/>
      <c r="I33" s="10"/>
      <c r="J33" s="39"/>
      <c r="K33" s="23"/>
      <c r="L33" s="4"/>
      <c r="M33" s="4"/>
    </row>
    <row r="34" spans="1:11" ht="15.75">
      <c r="A34" s="33"/>
      <c r="B34" s="36"/>
      <c r="C34" s="17"/>
      <c r="D34" s="37"/>
      <c r="E34" s="37"/>
      <c r="F34" s="22"/>
      <c r="G34" s="22"/>
      <c r="H34" s="22"/>
      <c r="I34" s="22"/>
      <c r="J34" s="39"/>
      <c r="K34" s="25"/>
    </row>
    <row r="35" spans="1:11" ht="15.75">
      <c r="A35" s="33"/>
      <c r="B35" s="36"/>
      <c r="C35" s="17"/>
      <c r="D35" s="35"/>
      <c r="E35" s="35"/>
      <c r="F35" s="10"/>
      <c r="G35" s="10"/>
      <c r="H35" s="10"/>
      <c r="I35" s="10"/>
      <c r="J35" s="39"/>
      <c r="K35" s="25"/>
    </row>
    <row r="36" spans="1:11" ht="15.75">
      <c r="A36" s="33"/>
      <c r="B36" s="36"/>
      <c r="C36" s="17"/>
      <c r="D36" s="37"/>
      <c r="E36" s="37"/>
      <c r="F36" s="22"/>
      <c r="G36" s="22"/>
      <c r="H36" s="22"/>
      <c r="I36" s="22"/>
      <c r="J36" s="39"/>
      <c r="K36" s="25"/>
    </row>
    <row r="37" spans="1:11" ht="15.75">
      <c r="A37" s="33"/>
      <c r="B37" s="36"/>
      <c r="C37" s="17"/>
      <c r="D37" s="37"/>
      <c r="E37" s="37"/>
      <c r="F37" s="22"/>
      <c r="G37" s="22"/>
      <c r="H37" s="22"/>
      <c r="I37" s="22"/>
      <c r="J37" s="39"/>
      <c r="K37" s="25"/>
    </row>
    <row r="38" spans="1:11" ht="15.75">
      <c r="A38" s="33"/>
      <c r="B38" s="36"/>
      <c r="C38" s="17"/>
      <c r="D38" s="37"/>
      <c r="E38" s="37"/>
      <c r="F38" s="22"/>
      <c r="G38" s="22"/>
      <c r="H38" s="22"/>
      <c r="I38" s="22"/>
      <c r="J38" s="39"/>
      <c r="K38" s="25"/>
    </row>
    <row r="39" spans="1:11" ht="15.75">
      <c r="A39" s="33"/>
      <c r="B39" s="36"/>
      <c r="C39" s="17"/>
      <c r="D39" s="37"/>
      <c r="E39" s="37"/>
      <c r="F39" s="22"/>
      <c r="G39" s="22"/>
      <c r="H39" s="22"/>
      <c r="I39" s="22"/>
      <c r="J39" s="39"/>
      <c r="K39" s="25"/>
    </row>
    <row r="40" spans="1:11" ht="15.75">
      <c r="A40" s="33"/>
      <c r="B40" s="36"/>
      <c r="C40" s="17"/>
      <c r="D40" s="35"/>
      <c r="E40" s="35"/>
      <c r="F40" s="10"/>
      <c r="G40" s="10"/>
      <c r="H40" s="10"/>
      <c r="I40" s="10"/>
      <c r="J40" s="39"/>
      <c r="K40" s="25"/>
    </row>
    <row r="41" spans="1:11" ht="15.75">
      <c r="A41" s="33"/>
      <c r="B41" s="36"/>
      <c r="C41" s="17"/>
      <c r="D41" s="37"/>
      <c r="E41" s="37"/>
      <c r="F41" s="22"/>
      <c r="G41" s="22"/>
      <c r="H41" s="22"/>
      <c r="I41" s="22"/>
      <c r="J41" s="39"/>
      <c r="K41" s="25"/>
    </row>
    <row r="42" spans="1:11" ht="15.75">
      <c r="A42" s="33"/>
      <c r="B42" s="36"/>
      <c r="C42" s="17"/>
      <c r="D42" s="37"/>
      <c r="E42" s="37"/>
      <c r="F42" s="22"/>
      <c r="G42" s="22"/>
      <c r="H42" s="22"/>
      <c r="I42" s="22"/>
      <c r="J42" s="39"/>
      <c r="K42" s="25"/>
    </row>
    <row r="43" spans="1:11" ht="15.75">
      <c r="A43" s="33"/>
      <c r="B43" s="36"/>
      <c r="C43" s="17"/>
      <c r="D43" s="37"/>
      <c r="E43" s="37"/>
      <c r="F43" s="22"/>
      <c r="G43" s="22"/>
      <c r="H43" s="22"/>
      <c r="I43" s="22"/>
      <c r="J43" s="39"/>
      <c r="K43" s="25"/>
    </row>
    <row r="44" spans="1:11" ht="15.75">
      <c r="A44" s="33"/>
      <c r="B44" s="36"/>
      <c r="C44" s="17"/>
      <c r="D44" s="37"/>
      <c r="E44" s="37"/>
      <c r="F44" s="22"/>
      <c r="G44" s="22"/>
      <c r="H44" s="22"/>
      <c r="I44" s="22"/>
      <c r="J44" s="39"/>
      <c r="K44" s="25"/>
    </row>
    <row r="45" spans="1:11" ht="15.75">
      <c r="A45" s="33"/>
      <c r="B45" s="36"/>
      <c r="C45" s="17"/>
      <c r="D45" s="35"/>
      <c r="E45" s="35"/>
      <c r="F45" s="10"/>
      <c r="G45" s="10"/>
      <c r="H45" s="10"/>
      <c r="I45" s="10"/>
      <c r="J45" s="39"/>
      <c r="K45" s="25"/>
    </row>
    <row r="46" spans="1:11" ht="15.75">
      <c r="A46" s="33"/>
      <c r="B46" s="36"/>
      <c r="C46" s="17"/>
      <c r="D46" s="35"/>
      <c r="E46" s="35"/>
      <c r="F46" s="10"/>
      <c r="G46" s="10"/>
      <c r="H46" s="10"/>
      <c r="I46" s="10"/>
      <c r="J46" s="39"/>
      <c r="K46" s="25"/>
    </row>
    <row r="47" spans="1:11" ht="15.75">
      <c r="A47" s="33"/>
      <c r="B47" s="36"/>
      <c r="C47" s="17"/>
      <c r="D47" s="35"/>
      <c r="E47" s="35"/>
      <c r="F47" s="10"/>
      <c r="G47" s="10"/>
      <c r="H47" s="10"/>
      <c r="I47" s="10"/>
      <c r="J47" s="39"/>
      <c r="K47" s="25"/>
    </row>
    <row r="48" spans="1:11" ht="15.75">
      <c r="A48" s="33"/>
      <c r="B48" s="36"/>
      <c r="C48" s="17"/>
      <c r="D48" s="37"/>
      <c r="E48" s="37"/>
      <c r="F48" s="22"/>
      <c r="G48" s="22"/>
      <c r="H48" s="22"/>
      <c r="I48" s="22"/>
      <c r="J48" s="39"/>
      <c r="K48" s="26"/>
    </row>
    <row r="49" spans="1:11" ht="15.75">
      <c r="A49" s="33"/>
      <c r="B49" s="34"/>
      <c r="C49" s="31"/>
      <c r="D49" s="37"/>
      <c r="E49" s="35"/>
      <c r="F49" s="22"/>
      <c r="G49" s="22"/>
      <c r="H49" s="22"/>
      <c r="I49" s="22"/>
      <c r="J49" s="39"/>
      <c r="K49" s="26"/>
    </row>
    <row r="50" spans="1:11" ht="15.75">
      <c r="A50" s="33"/>
      <c r="B50" s="32"/>
      <c r="C50" s="32"/>
      <c r="D50" s="35"/>
      <c r="E50" s="35"/>
      <c r="F50" s="10"/>
      <c r="G50" s="10"/>
      <c r="H50" s="10"/>
      <c r="I50" s="10"/>
      <c r="J50" s="39"/>
      <c r="K50" s="27"/>
    </row>
    <row r="51" spans="1:11" ht="15.75">
      <c r="A51" s="33"/>
      <c r="B51" s="34"/>
      <c r="C51" s="36"/>
      <c r="D51" s="37"/>
      <c r="E51" s="37"/>
      <c r="F51" s="22"/>
      <c r="G51" s="22"/>
      <c r="H51" s="22"/>
      <c r="I51" s="22"/>
      <c r="J51" s="39"/>
      <c r="K51" s="27"/>
    </row>
    <row r="52" spans="1:11" ht="15.75">
      <c r="A52" s="33"/>
      <c r="B52" s="34"/>
      <c r="C52" s="32"/>
      <c r="D52" s="37"/>
      <c r="E52" s="37"/>
      <c r="F52" s="22"/>
      <c r="G52" s="22"/>
      <c r="H52" s="22"/>
      <c r="I52" s="22"/>
      <c r="J52" s="39"/>
      <c r="K52" s="29"/>
    </row>
    <row r="53" spans="1:11" ht="15.75">
      <c r="A53" s="33"/>
      <c r="B53" s="36"/>
      <c r="C53" s="36"/>
      <c r="D53" s="37"/>
      <c r="E53" s="37"/>
      <c r="F53" s="22"/>
      <c r="G53" s="22"/>
      <c r="H53" s="22"/>
      <c r="I53" s="22"/>
      <c r="J53" s="39"/>
      <c r="K53" s="26"/>
    </row>
    <row r="54" spans="1:11" ht="15.75">
      <c r="A54" s="33"/>
      <c r="B54" s="36"/>
      <c r="C54" s="36"/>
      <c r="D54" s="37"/>
      <c r="E54" s="37"/>
      <c r="F54" s="22"/>
      <c r="G54" s="22"/>
      <c r="H54" s="22"/>
      <c r="I54" s="22"/>
      <c r="J54" s="39"/>
      <c r="K54" s="25"/>
    </row>
    <row r="55" spans="1:11" ht="15.75">
      <c r="A55" s="33"/>
      <c r="B55" s="36"/>
      <c r="C55" s="36"/>
      <c r="D55" s="37"/>
      <c r="E55" s="37"/>
      <c r="F55" s="22"/>
      <c r="G55" s="22"/>
      <c r="H55" s="22"/>
      <c r="I55" s="22"/>
      <c r="J55" s="39"/>
      <c r="K55" s="25"/>
    </row>
    <row r="56" spans="1:11" ht="15.75">
      <c r="A56" s="33"/>
      <c r="B56" s="34"/>
      <c r="C56" s="32"/>
      <c r="D56" s="35"/>
      <c r="E56" s="35"/>
      <c r="F56" s="10"/>
      <c r="G56" s="10"/>
      <c r="H56" s="10"/>
      <c r="I56" s="10"/>
      <c r="J56" s="39"/>
      <c r="K56" s="25"/>
    </row>
    <row r="57" spans="1:11" ht="15.75">
      <c r="A57" s="33"/>
      <c r="B57" s="34"/>
      <c r="C57" s="36"/>
      <c r="D57" s="37"/>
      <c r="E57" s="35"/>
      <c r="F57" s="22"/>
      <c r="G57" s="22"/>
      <c r="H57" s="22"/>
      <c r="I57" s="22"/>
      <c r="J57" s="39"/>
      <c r="K57" s="25"/>
    </row>
    <row r="58" spans="1:11" ht="15.75">
      <c r="A58" s="33"/>
      <c r="B58" s="34"/>
      <c r="C58" s="36"/>
      <c r="D58" s="37"/>
      <c r="E58" s="35"/>
      <c r="F58" s="22"/>
      <c r="G58" s="22"/>
      <c r="H58" s="22"/>
      <c r="I58" s="22"/>
      <c r="J58" s="39"/>
      <c r="K58" s="25"/>
    </row>
    <row r="59" spans="1:11" ht="15.75">
      <c r="A59" s="33"/>
      <c r="B59" s="34"/>
      <c r="C59" s="36"/>
      <c r="D59" s="35"/>
      <c r="E59" s="35"/>
      <c r="F59" s="10"/>
      <c r="G59" s="10"/>
      <c r="H59" s="10"/>
      <c r="I59" s="10"/>
      <c r="J59" s="39"/>
      <c r="K59" s="25"/>
    </row>
    <row r="60" spans="1:11" ht="15.75">
      <c r="A60" s="33"/>
      <c r="B60" s="34"/>
      <c r="C60" s="4"/>
      <c r="D60" s="37"/>
      <c r="E60" s="37"/>
      <c r="F60" s="22"/>
      <c r="G60" s="22"/>
      <c r="H60" s="22"/>
      <c r="I60" s="22"/>
      <c r="J60" s="39"/>
      <c r="K60" s="25"/>
    </row>
    <row r="61" spans="1:11" ht="15.75">
      <c r="A61" s="33"/>
      <c r="B61" s="4"/>
      <c r="C61" s="32"/>
      <c r="D61" s="35"/>
      <c r="E61" s="35"/>
      <c r="F61" s="10"/>
      <c r="G61" s="10"/>
      <c r="H61" s="10"/>
      <c r="I61" s="10"/>
      <c r="J61" s="39"/>
      <c r="K61" s="25"/>
    </row>
    <row r="62" spans="1:11" ht="15.75">
      <c r="A62" s="33"/>
      <c r="B62" s="36"/>
      <c r="C62" s="36"/>
      <c r="D62" s="37"/>
      <c r="E62" s="37"/>
      <c r="F62" s="22"/>
      <c r="G62" s="22"/>
      <c r="H62" s="22"/>
      <c r="I62" s="22"/>
      <c r="J62" s="39"/>
      <c r="K62" s="25"/>
    </row>
    <row r="63" spans="1:11" ht="15.75">
      <c r="A63" s="33"/>
      <c r="B63" s="34"/>
      <c r="C63" s="36"/>
      <c r="D63" s="37"/>
      <c r="E63" s="37"/>
      <c r="F63" s="22"/>
      <c r="G63" s="22"/>
      <c r="H63" s="22"/>
      <c r="I63" s="22"/>
      <c r="J63" s="39"/>
      <c r="K63" s="25"/>
    </row>
    <row r="64" spans="1:11" ht="15.75">
      <c r="A64" s="33"/>
      <c r="B64" s="34"/>
      <c r="C64" s="52"/>
      <c r="D64" s="37"/>
      <c r="E64" s="37"/>
      <c r="F64" s="22"/>
      <c r="G64" s="22"/>
      <c r="H64" s="22"/>
      <c r="I64" s="22"/>
      <c r="J64" s="39"/>
      <c r="K64" s="25"/>
    </row>
    <row r="65" spans="1:11" ht="15.75">
      <c r="A65" s="33"/>
      <c r="B65" s="38"/>
      <c r="C65" s="4"/>
      <c r="D65" s="37"/>
      <c r="E65" s="37"/>
      <c r="F65" s="22"/>
      <c r="G65" s="22"/>
      <c r="H65" s="22"/>
      <c r="I65" s="22"/>
      <c r="J65" s="39"/>
      <c r="K65" s="25"/>
    </row>
    <row r="66" spans="1:11" ht="15.75">
      <c r="A66" s="33"/>
      <c r="B66" s="34"/>
      <c r="C66" s="52"/>
      <c r="D66" s="37"/>
      <c r="E66" s="37"/>
      <c r="F66" s="22"/>
      <c r="G66" s="22"/>
      <c r="H66" s="22"/>
      <c r="I66" s="22"/>
      <c r="J66" s="39"/>
      <c r="K66" s="25"/>
    </row>
    <row r="67" spans="1:11" ht="15.75">
      <c r="A67" s="33"/>
      <c r="B67" s="36"/>
      <c r="C67" s="36"/>
      <c r="D67" s="37"/>
      <c r="E67" s="37"/>
      <c r="F67" s="22"/>
      <c r="G67" s="22"/>
      <c r="H67" s="22"/>
      <c r="I67" s="22"/>
      <c r="J67" s="39"/>
      <c r="K67" s="25"/>
    </row>
    <row r="68" spans="1:11" ht="15.75">
      <c r="A68" s="33"/>
      <c r="B68" s="38"/>
      <c r="C68" s="32"/>
      <c r="D68" s="37"/>
      <c r="E68" s="37"/>
      <c r="F68" s="22"/>
      <c r="G68" s="22"/>
      <c r="H68" s="22"/>
      <c r="I68" s="22"/>
      <c r="J68" s="39"/>
      <c r="K68" s="25"/>
    </row>
    <row r="69" spans="1:11" ht="15.75">
      <c r="A69" s="33"/>
      <c r="B69" s="36"/>
      <c r="C69" s="36"/>
      <c r="D69" s="37"/>
      <c r="E69" s="37"/>
      <c r="F69" s="22"/>
      <c r="G69" s="22"/>
      <c r="H69" s="22"/>
      <c r="I69" s="22"/>
      <c r="J69" s="39"/>
      <c r="K69" s="25"/>
    </row>
    <row r="70" spans="1:11" ht="15.75">
      <c r="A70" s="33"/>
      <c r="B70" s="36"/>
      <c r="C70" s="36"/>
      <c r="D70" s="37"/>
      <c r="E70" s="37"/>
      <c r="F70" s="22"/>
      <c r="G70" s="22"/>
      <c r="H70" s="22"/>
      <c r="I70" s="22"/>
      <c r="J70" s="39"/>
      <c r="K70" s="25"/>
    </row>
    <row r="71" spans="1:11" ht="15.75">
      <c r="A71" s="33"/>
      <c r="B71" s="36"/>
      <c r="C71" s="36"/>
      <c r="D71" s="37"/>
      <c r="E71" s="37"/>
      <c r="F71" s="22"/>
      <c r="G71" s="22"/>
      <c r="H71" s="22"/>
      <c r="I71" s="22"/>
      <c r="J71" s="39"/>
      <c r="K71" s="25"/>
    </row>
    <row r="72" spans="1:11" ht="15.75">
      <c r="A72" s="33"/>
      <c r="B72" s="36"/>
      <c r="C72" s="36"/>
      <c r="D72" s="37"/>
      <c r="E72" s="37"/>
      <c r="F72" s="22"/>
      <c r="G72" s="22"/>
      <c r="H72" s="22"/>
      <c r="I72" s="22"/>
      <c r="J72" s="39"/>
      <c r="K72" s="30"/>
    </row>
    <row r="73" spans="1:11" ht="15.75">
      <c r="A73" s="33"/>
      <c r="B73" s="36"/>
      <c r="C73" s="32"/>
      <c r="D73" s="37"/>
      <c r="E73" s="37"/>
      <c r="F73" s="22"/>
      <c r="G73" s="22"/>
      <c r="H73" s="22"/>
      <c r="I73" s="22"/>
      <c r="J73" s="39"/>
      <c r="K73" s="25"/>
    </row>
    <row r="74" spans="1:11" ht="15.75">
      <c r="A74" s="33"/>
      <c r="B74" s="34"/>
      <c r="C74" s="36"/>
      <c r="D74" s="37"/>
      <c r="E74" s="37"/>
      <c r="F74" s="22"/>
      <c r="G74" s="22"/>
      <c r="H74" s="22"/>
      <c r="I74" s="22"/>
      <c r="J74" s="39"/>
      <c r="K74" s="25"/>
    </row>
    <row r="75" spans="1:11" ht="15.75">
      <c r="A75" s="33"/>
      <c r="B75" s="36"/>
      <c r="C75" s="36"/>
      <c r="D75" s="37"/>
      <c r="E75" s="37"/>
      <c r="F75" s="22"/>
      <c r="G75" s="22"/>
      <c r="H75" s="22"/>
      <c r="I75" s="22"/>
      <c r="J75" s="39"/>
      <c r="K75" s="25"/>
    </row>
    <row r="76" spans="1:11" ht="15.75">
      <c r="A76" s="33"/>
      <c r="B76" s="36"/>
      <c r="C76" s="36"/>
      <c r="D76" s="37"/>
      <c r="E76" s="37"/>
      <c r="F76" s="22"/>
      <c r="G76" s="22"/>
      <c r="H76" s="22"/>
      <c r="I76" s="22"/>
      <c r="J76" s="39"/>
      <c r="K76" s="25"/>
    </row>
    <row r="77" spans="1:11" ht="15.75">
      <c r="A77" s="33"/>
      <c r="B77" s="34"/>
      <c r="C77" s="32"/>
      <c r="D77" s="35"/>
      <c r="E77" s="35"/>
      <c r="F77" s="10"/>
      <c r="G77" s="10"/>
      <c r="H77" s="10"/>
      <c r="I77" s="10"/>
      <c r="J77" s="39"/>
      <c r="K77" s="25"/>
    </row>
    <row r="78" spans="1:11" ht="15.75">
      <c r="A78" s="33"/>
      <c r="B78" s="36"/>
      <c r="C78" s="36"/>
      <c r="D78" s="37"/>
      <c r="E78" s="37"/>
      <c r="F78" s="22"/>
      <c r="G78" s="22"/>
      <c r="H78" s="22"/>
      <c r="I78" s="22"/>
      <c r="J78" s="39"/>
      <c r="K78" s="25"/>
    </row>
    <row r="79" spans="1:11" ht="15.75">
      <c r="A79" s="33"/>
      <c r="B79" s="38"/>
      <c r="C79" s="32"/>
      <c r="D79" s="37"/>
      <c r="E79" s="37"/>
      <c r="F79" s="22"/>
      <c r="G79" s="22"/>
      <c r="H79" s="22"/>
      <c r="I79" s="22"/>
      <c r="J79" s="39"/>
      <c r="K79" s="30"/>
    </row>
    <row r="80" spans="1:11" ht="15.75">
      <c r="A80" s="33"/>
      <c r="B80" s="36"/>
      <c r="C80" s="32"/>
      <c r="D80" s="37"/>
      <c r="E80" s="37"/>
      <c r="F80" s="22"/>
      <c r="G80" s="22"/>
      <c r="H80" s="22"/>
      <c r="I80" s="22"/>
      <c r="J80" s="39"/>
      <c r="K80" s="25"/>
    </row>
    <row r="81" spans="1:11" ht="15.75">
      <c r="A81" s="33"/>
      <c r="B81" s="36"/>
      <c r="C81" s="36"/>
      <c r="D81" s="37"/>
      <c r="E81" s="37"/>
      <c r="F81" s="22"/>
      <c r="G81" s="22"/>
      <c r="H81" s="22"/>
      <c r="I81" s="22"/>
      <c r="J81" s="39"/>
      <c r="K81" s="25"/>
    </row>
    <row r="82" spans="1:11" ht="15.75">
      <c r="A82" s="33"/>
      <c r="B82" s="4"/>
      <c r="C82" s="32"/>
      <c r="D82" s="37"/>
      <c r="E82" s="37"/>
      <c r="F82" s="22"/>
      <c r="G82" s="22"/>
      <c r="H82" s="22"/>
      <c r="I82" s="22"/>
      <c r="J82" s="39"/>
      <c r="K82" s="25"/>
    </row>
    <row r="83" spans="1:11" ht="15.75">
      <c r="A83" s="33"/>
      <c r="B83" s="4"/>
      <c r="C83" s="32"/>
      <c r="D83" s="35"/>
      <c r="E83" s="35"/>
      <c r="F83" s="10"/>
      <c r="G83" s="10"/>
      <c r="H83" s="10"/>
      <c r="I83" s="10"/>
      <c r="J83" s="39"/>
      <c r="K83" s="25"/>
    </row>
    <row r="84" spans="1:13" ht="15.75">
      <c r="A84" s="33"/>
      <c r="B84" s="36"/>
      <c r="C84" s="36"/>
      <c r="D84" s="37"/>
      <c r="E84" s="37"/>
      <c r="F84" s="22"/>
      <c r="G84" s="22"/>
      <c r="H84" s="22"/>
      <c r="I84" s="22"/>
      <c r="J84" s="39"/>
      <c r="K84" s="25"/>
      <c r="M84" s="6" t="s">
        <v>53</v>
      </c>
    </row>
    <row r="85" spans="1:11" ht="15">
      <c r="A85" s="40"/>
      <c r="B85" s="36"/>
      <c r="C85" s="36"/>
      <c r="D85" s="37"/>
      <c r="E85" s="37"/>
      <c r="F85" s="22"/>
      <c r="G85" s="22"/>
      <c r="H85" s="22"/>
      <c r="I85" s="22"/>
      <c r="J85" s="39"/>
      <c r="K85" s="25"/>
    </row>
    <row r="86" spans="1:11" ht="15">
      <c r="A86" s="40"/>
      <c r="B86" s="4"/>
      <c r="C86" s="32"/>
      <c r="D86" s="35"/>
      <c r="E86" s="35"/>
      <c r="F86" s="10"/>
      <c r="G86" s="10"/>
      <c r="H86" s="10"/>
      <c r="I86" s="10"/>
      <c r="J86" s="39"/>
      <c r="K86" s="25"/>
    </row>
    <row r="87" spans="1:11" ht="15">
      <c r="A87" s="40"/>
      <c r="B87" s="36"/>
      <c r="C87" s="36"/>
      <c r="D87" s="37"/>
      <c r="E87" s="37"/>
      <c r="F87" s="22"/>
      <c r="G87" s="22"/>
      <c r="H87" s="22"/>
      <c r="I87" s="22"/>
      <c r="J87" s="39"/>
      <c r="K87" s="25"/>
    </row>
    <row r="88" spans="1:10" ht="15">
      <c r="A88" s="53"/>
      <c r="B88" s="36"/>
      <c r="C88" s="17"/>
      <c r="D88" s="17"/>
      <c r="E88" s="41"/>
      <c r="F88" s="41"/>
      <c r="G88" s="41"/>
      <c r="H88" s="41"/>
      <c r="I88" s="41"/>
      <c r="J88" s="39"/>
    </row>
    <row r="89" spans="1:10" ht="15">
      <c r="A89" s="53"/>
      <c r="B89" s="36"/>
      <c r="C89" s="17"/>
      <c r="D89" s="17"/>
      <c r="E89" s="41"/>
      <c r="F89" s="41"/>
      <c r="G89" s="41"/>
      <c r="H89" s="41"/>
      <c r="I89" s="41"/>
      <c r="J89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9"/>
  <sheetViews>
    <sheetView zoomScale="90" zoomScaleNormal="90" zoomScalePageLayoutView="0" workbookViewId="0" topLeftCell="A1">
      <selection activeCell="Q18" sqref="Q18"/>
    </sheetView>
  </sheetViews>
  <sheetFormatPr defaultColWidth="9.140625" defaultRowHeight="15"/>
  <cols>
    <col min="1" max="1" width="6.7109375" style="247" bestFit="1" customWidth="1"/>
    <col min="2" max="2" width="22.140625" style="247" customWidth="1"/>
    <col min="3" max="3" width="14.8515625" style="247" customWidth="1"/>
    <col min="4" max="5" width="7.00390625" style="247" customWidth="1"/>
    <col min="6" max="9" width="7.00390625" style="618" customWidth="1"/>
    <col min="10" max="10" width="20.7109375" style="247" customWidth="1"/>
    <col min="11" max="11" width="13.28125" style="619" customWidth="1"/>
    <col min="12" max="12" width="10.421875" style="247" customWidth="1"/>
    <col min="13" max="13" width="9.7109375" style="247" customWidth="1"/>
    <col min="14" max="14" width="10.00390625" style="247" customWidth="1"/>
    <col min="15" max="16384" width="9.140625" style="247" customWidth="1"/>
  </cols>
  <sheetData>
    <row r="1" spans="1:13" s="590" customFormat="1" ht="35.25" customHeight="1">
      <c r="A1" s="2213" t="s">
        <v>406</v>
      </c>
      <c r="B1" s="2214"/>
      <c r="C1" s="2214"/>
      <c r="D1" s="2214"/>
      <c r="E1" s="2214"/>
      <c r="F1" s="2214"/>
      <c r="G1" s="2214"/>
      <c r="H1" s="2214"/>
      <c r="I1" s="2214"/>
      <c r="J1" s="2215"/>
      <c r="K1" s="588"/>
      <c r="L1" s="1279" t="s">
        <v>111</v>
      </c>
      <c r="M1" s="589"/>
    </row>
    <row r="2" spans="1:13" ht="30.75">
      <c r="A2" s="190" t="s">
        <v>79</v>
      </c>
      <c r="B2" s="190" t="s">
        <v>80</v>
      </c>
      <c r="C2" s="190" t="s">
        <v>186</v>
      </c>
      <c r="D2" s="190">
        <v>1</v>
      </c>
      <c r="E2" s="190">
        <v>2</v>
      </c>
      <c r="F2" s="190">
        <v>3</v>
      </c>
      <c r="G2" s="190">
        <v>4</v>
      </c>
      <c r="H2" s="190">
        <v>5</v>
      </c>
      <c r="I2" s="190">
        <v>6</v>
      </c>
      <c r="J2" s="591" t="s">
        <v>292</v>
      </c>
      <c r="K2" s="592"/>
      <c r="L2" s="187" t="s">
        <v>40</v>
      </c>
      <c r="M2" s="187" t="s">
        <v>51</v>
      </c>
    </row>
    <row r="3" spans="1:13" ht="21">
      <c r="A3" s="540"/>
      <c r="B3" s="593" t="s">
        <v>223</v>
      </c>
      <c r="C3" s="540"/>
      <c r="D3" s="540"/>
      <c r="E3" s="540"/>
      <c r="F3" s="594"/>
      <c r="G3" s="594"/>
      <c r="H3" s="594"/>
      <c r="I3" s="594"/>
      <c r="J3" s="190"/>
      <c r="K3" s="595"/>
      <c r="L3" s="539">
        <v>1</v>
      </c>
      <c r="M3" s="539">
        <v>35</v>
      </c>
    </row>
    <row r="4" spans="1:13" ht="15.75" customHeight="1">
      <c r="A4" s="2211" t="s">
        <v>190</v>
      </c>
      <c r="B4" s="2212"/>
      <c r="C4" s="596"/>
      <c r="D4" s="597"/>
      <c r="E4" s="598"/>
      <c r="F4" s="598"/>
      <c r="G4" s="598"/>
      <c r="H4" s="598"/>
      <c r="I4" s="598"/>
      <c r="J4" s="599"/>
      <c r="K4" s="600"/>
      <c r="L4" s="193">
        <v>2</v>
      </c>
      <c r="M4" s="539">
        <v>33</v>
      </c>
    </row>
    <row r="5" spans="1:13" ht="15">
      <c r="A5" s="486">
        <v>1</v>
      </c>
      <c r="B5" s="188" t="s">
        <v>181</v>
      </c>
      <c r="C5" s="621">
        <v>24706</v>
      </c>
      <c r="D5" s="2282">
        <v>35</v>
      </c>
      <c r="E5" s="2283">
        <v>33</v>
      </c>
      <c r="F5" s="2283">
        <v>35</v>
      </c>
      <c r="G5" s="2283">
        <v>35</v>
      </c>
      <c r="H5" s="2283">
        <v>0</v>
      </c>
      <c r="I5" s="2283">
        <v>0</v>
      </c>
      <c r="J5" s="2272">
        <f aca="true" t="shared" si="0" ref="J5:J11">SUM(D5:I5)-SMALL(D5:I5,1)-SMALL(D5:I5,2)</f>
        <v>138</v>
      </c>
      <c r="K5" s="602"/>
      <c r="L5" s="539">
        <v>3</v>
      </c>
      <c r="M5" s="539">
        <v>31</v>
      </c>
    </row>
    <row r="6" spans="1:13" ht="19.5" customHeight="1">
      <c r="A6" s="486">
        <v>2</v>
      </c>
      <c r="B6" s="188" t="s">
        <v>173</v>
      </c>
      <c r="C6" s="620">
        <v>26491</v>
      </c>
      <c r="D6" s="2284">
        <v>33</v>
      </c>
      <c r="E6" s="2283">
        <v>29</v>
      </c>
      <c r="F6" s="2283">
        <v>33</v>
      </c>
      <c r="G6" s="2283">
        <v>29</v>
      </c>
      <c r="H6" s="2283">
        <v>0</v>
      </c>
      <c r="I6" s="2283">
        <v>0</v>
      </c>
      <c r="J6" s="2272">
        <f t="shared" si="0"/>
        <v>124</v>
      </c>
      <c r="K6" s="602"/>
      <c r="L6" s="193">
        <v>4</v>
      </c>
      <c r="M6" s="539">
        <v>29</v>
      </c>
    </row>
    <row r="7" spans="1:13" ht="15">
      <c r="A7" s="486">
        <v>3</v>
      </c>
      <c r="B7" s="188" t="s">
        <v>34</v>
      </c>
      <c r="C7" s="620">
        <v>24089</v>
      </c>
      <c r="D7" s="2284">
        <v>31</v>
      </c>
      <c r="E7" s="2283">
        <v>35</v>
      </c>
      <c r="F7" s="2283">
        <v>27</v>
      </c>
      <c r="G7" s="2283">
        <v>31</v>
      </c>
      <c r="H7" s="2283">
        <v>0</v>
      </c>
      <c r="I7" s="2283">
        <v>0</v>
      </c>
      <c r="J7" s="2272">
        <f t="shared" si="0"/>
        <v>124</v>
      </c>
      <c r="K7" s="602"/>
      <c r="L7" s="539">
        <v>5</v>
      </c>
      <c r="M7" s="539">
        <v>28</v>
      </c>
    </row>
    <row r="8" spans="1:13" ht="15">
      <c r="A8" s="486">
        <v>4</v>
      </c>
      <c r="B8" s="188" t="s">
        <v>28</v>
      </c>
      <c r="C8" s="620">
        <v>25672</v>
      </c>
      <c r="D8" s="2284">
        <v>29</v>
      </c>
      <c r="E8" s="2283">
        <v>31</v>
      </c>
      <c r="F8" s="2283">
        <v>31</v>
      </c>
      <c r="G8" s="2283">
        <v>33</v>
      </c>
      <c r="H8" s="2283">
        <v>0</v>
      </c>
      <c r="I8" s="2283">
        <v>0</v>
      </c>
      <c r="J8" s="2272">
        <f t="shared" si="0"/>
        <v>124</v>
      </c>
      <c r="K8" s="603"/>
      <c r="L8" s="193">
        <v>6</v>
      </c>
      <c r="M8" s="539">
        <v>27</v>
      </c>
    </row>
    <row r="9" spans="1:13" ht="15">
      <c r="A9" s="486">
        <v>5</v>
      </c>
      <c r="B9" s="188" t="s">
        <v>184</v>
      </c>
      <c r="C9" s="621">
        <v>25881</v>
      </c>
      <c r="D9" s="2285">
        <v>27</v>
      </c>
      <c r="E9" s="2283">
        <v>28</v>
      </c>
      <c r="F9" s="2283">
        <v>28</v>
      </c>
      <c r="G9" s="2283">
        <v>28</v>
      </c>
      <c r="H9" s="2283">
        <v>0</v>
      </c>
      <c r="I9" s="2283">
        <v>0</v>
      </c>
      <c r="J9" s="2272">
        <f t="shared" si="0"/>
        <v>111</v>
      </c>
      <c r="K9" s="603"/>
      <c r="L9" s="539">
        <v>7</v>
      </c>
      <c r="M9" s="539">
        <v>26</v>
      </c>
    </row>
    <row r="10" spans="1:13" ht="15">
      <c r="A10" s="486">
        <v>6</v>
      </c>
      <c r="B10" s="188" t="s">
        <v>176</v>
      </c>
      <c r="C10" s="620">
        <v>25047</v>
      </c>
      <c r="D10" s="2282">
        <v>28</v>
      </c>
      <c r="E10" s="2283">
        <v>27</v>
      </c>
      <c r="F10" s="2283">
        <v>26</v>
      </c>
      <c r="G10" s="2283">
        <v>0</v>
      </c>
      <c r="H10" s="2283">
        <v>0</v>
      </c>
      <c r="I10" s="2283">
        <v>0</v>
      </c>
      <c r="J10" s="2272">
        <f t="shared" si="0"/>
        <v>81</v>
      </c>
      <c r="K10" s="603"/>
      <c r="L10" s="193">
        <v>8</v>
      </c>
      <c r="M10" s="539">
        <v>25</v>
      </c>
    </row>
    <row r="11" spans="1:13" ht="15">
      <c r="A11" s="486">
        <v>7</v>
      </c>
      <c r="B11" s="188" t="s">
        <v>115</v>
      </c>
      <c r="C11" s="621">
        <v>26498</v>
      </c>
      <c r="D11" s="2285">
        <v>26</v>
      </c>
      <c r="E11" s="2283">
        <v>26</v>
      </c>
      <c r="F11" s="2283">
        <v>29</v>
      </c>
      <c r="G11" s="2283">
        <v>0</v>
      </c>
      <c r="H11" s="2283">
        <v>0</v>
      </c>
      <c r="I11" s="2283">
        <v>0</v>
      </c>
      <c r="J11" s="2272">
        <f t="shared" si="0"/>
        <v>81</v>
      </c>
      <c r="K11" s="603"/>
      <c r="L11" s="539">
        <v>9</v>
      </c>
      <c r="M11" s="539">
        <v>24</v>
      </c>
    </row>
    <row r="12" spans="1:13" ht="15">
      <c r="A12" s="2216" t="s">
        <v>193</v>
      </c>
      <c r="B12" s="2217"/>
      <c r="C12" s="604"/>
      <c r="D12" s="597"/>
      <c r="E12" s="597"/>
      <c r="F12" s="597"/>
      <c r="G12" s="597"/>
      <c r="H12" s="597"/>
      <c r="I12" s="597"/>
      <c r="J12" s="2295"/>
      <c r="K12" s="603"/>
      <c r="L12" s="193">
        <v>10</v>
      </c>
      <c r="M12" s="539">
        <v>23</v>
      </c>
    </row>
    <row r="13" spans="1:13" ht="15">
      <c r="A13" s="193">
        <v>2</v>
      </c>
      <c r="B13" s="188" t="s">
        <v>31</v>
      </c>
      <c r="C13" s="622">
        <v>23794</v>
      </c>
      <c r="D13" s="2284">
        <v>33</v>
      </c>
      <c r="E13" s="2283">
        <v>35</v>
      </c>
      <c r="F13" s="2284">
        <v>31</v>
      </c>
      <c r="G13" s="2284">
        <v>35</v>
      </c>
      <c r="H13" s="2284">
        <v>0</v>
      </c>
      <c r="I13" s="2284">
        <v>0</v>
      </c>
      <c r="J13" s="2272">
        <f>SUM(D13:I13)-SMALL(D13:I13,1)-SMALL(D13:I13,2)</f>
        <v>134</v>
      </c>
      <c r="K13" s="602"/>
      <c r="L13" s="539">
        <v>11</v>
      </c>
      <c r="M13" s="539">
        <v>22</v>
      </c>
    </row>
    <row r="14" spans="1:13" ht="15">
      <c r="A14" s="193">
        <v>1</v>
      </c>
      <c r="B14" s="188" t="s">
        <v>114</v>
      </c>
      <c r="C14" s="620">
        <v>22447</v>
      </c>
      <c r="D14" s="2284">
        <v>35</v>
      </c>
      <c r="E14" s="2284">
        <v>31</v>
      </c>
      <c r="F14" s="2284">
        <v>35</v>
      </c>
      <c r="G14" s="2284">
        <v>29</v>
      </c>
      <c r="H14" s="2284">
        <v>0</v>
      </c>
      <c r="I14" s="2284">
        <v>0</v>
      </c>
      <c r="J14" s="2272">
        <f>SUM(D14:I14)-SMALL(D14:I14,1)-SMALL(D14:I14,2)</f>
        <v>130</v>
      </c>
      <c r="K14" s="602"/>
      <c r="L14" s="193">
        <v>12</v>
      </c>
      <c r="M14" s="539">
        <v>21</v>
      </c>
    </row>
    <row r="15" spans="1:13" ht="15">
      <c r="A15" s="193">
        <v>3</v>
      </c>
      <c r="B15" s="386" t="s">
        <v>11</v>
      </c>
      <c r="C15" s="620">
        <v>22686</v>
      </c>
      <c r="D15" s="2282">
        <v>31</v>
      </c>
      <c r="E15" s="2286">
        <v>33</v>
      </c>
      <c r="F15" s="2284">
        <v>33</v>
      </c>
      <c r="G15" s="2284">
        <v>31</v>
      </c>
      <c r="H15" s="2284">
        <v>0</v>
      </c>
      <c r="I15" s="2284">
        <v>0</v>
      </c>
      <c r="J15" s="2272">
        <f>SUM(D15:I15)-SMALL(D15:I15,1)-SMALL(D15:I15,2)</f>
        <v>128</v>
      </c>
      <c r="K15" s="602"/>
      <c r="L15" s="539">
        <v>13</v>
      </c>
      <c r="M15" s="539">
        <v>20</v>
      </c>
    </row>
    <row r="16" spans="1:13" ht="15">
      <c r="A16" s="193">
        <v>4</v>
      </c>
      <c r="B16" s="188" t="s">
        <v>73</v>
      </c>
      <c r="C16" s="1361">
        <v>22579</v>
      </c>
      <c r="D16" s="2287">
        <v>0</v>
      </c>
      <c r="E16" s="2288">
        <v>0</v>
      </c>
      <c r="F16" s="2289">
        <v>0</v>
      </c>
      <c r="G16" s="2289">
        <v>33</v>
      </c>
      <c r="H16" s="2289">
        <v>0</v>
      </c>
      <c r="I16" s="2289">
        <v>0</v>
      </c>
      <c r="J16" s="2272">
        <f>SUM(D16:I16)-SMALL(D16:I16,1)-SMALL(D16:I16,2)</f>
        <v>33</v>
      </c>
      <c r="K16" s="603"/>
      <c r="L16" s="193">
        <v>14</v>
      </c>
      <c r="M16" s="539">
        <v>19</v>
      </c>
    </row>
    <row r="17" spans="1:13" ht="13.5" customHeight="1">
      <c r="A17" s="193"/>
      <c r="B17" s="188"/>
      <c r="C17" s="620"/>
      <c r="D17" s="539"/>
      <c r="E17" s="539"/>
      <c r="F17" s="601"/>
      <c r="G17" s="601"/>
      <c r="H17" s="601"/>
      <c r="I17" s="601"/>
      <c r="J17" s="2272"/>
      <c r="K17" s="603"/>
      <c r="L17" s="539">
        <v>15</v>
      </c>
      <c r="M17" s="539">
        <v>18</v>
      </c>
    </row>
    <row r="18" spans="1:13" ht="15">
      <c r="A18" s="2216" t="s">
        <v>197</v>
      </c>
      <c r="B18" s="2217"/>
      <c r="C18" s="604"/>
      <c r="D18" s="597"/>
      <c r="E18" s="597"/>
      <c r="F18" s="597"/>
      <c r="G18" s="597"/>
      <c r="H18" s="597"/>
      <c r="I18" s="597"/>
      <c r="J18" s="2295"/>
      <c r="K18" s="603"/>
      <c r="L18" s="193">
        <v>16</v>
      </c>
      <c r="M18" s="539">
        <v>17</v>
      </c>
    </row>
    <row r="19" spans="1:13" ht="15">
      <c r="A19" s="193">
        <v>1</v>
      </c>
      <c r="B19" s="188" t="s">
        <v>107</v>
      </c>
      <c r="C19" s="1361">
        <v>20260</v>
      </c>
      <c r="D19" s="2282">
        <v>35</v>
      </c>
      <c r="E19" s="2290">
        <v>35</v>
      </c>
      <c r="F19" s="2286">
        <v>33</v>
      </c>
      <c r="G19" s="2291">
        <v>35</v>
      </c>
      <c r="H19" s="2291">
        <v>0</v>
      </c>
      <c r="I19" s="2291">
        <v>0</v>
      </c>
      <c r="J19" s="2272">
        <f>SUM(D19:I19)-SMALL(D19:I19,1)-SMALL(D19:I19,2)</f>
        <v>138</v>
      </c>
      <c r="K19" s="602"/>
      <c r="L19" s="539">
        <v>17</v>
      </c>
      <c r="M19" s="539">
        <v>16</v>
      </c>
    </row>
    <row r="20" spans="1:13" ht="15">
      <c r="A20" s="193">
        <v>2</v>
      </c>
      <c r="B20" s="188" t="s">
        <v>119</v>
      </c>
      <c r="C20" s="1361">
        <v>18509</v>
      </c>
      <c r="D20" s="2282">
        <v>33</v>
      </c>
      <c r="E20" s="2286">
        <v>33</v>
      </c>
      <c r="F20" s="2286">
        <v>35</v>
      </c>
      <c r="G20" s="2291">
        <v>33</v>
      </c>
      <c r="H20" s="2291">
        <v>0</v>
      </c>
      <c r="I20" s="2291">
        <v>0</v>
      </c>
      <c r="J20" s="2272">
        <f>SUM(D20:I20)-SMALL(D20:I20,1)-SMALL(D20:I20,2)</f>
        <v>134</v>
      </c>
      <c r="K20" s="602"/>
      <c r="L20" s="193">
        <v>18</v>
      </c>
      <c r="M20" s="539">
        <v>15</v>
      </c>
    </row>
    <row r="21" spans="1:13" ht="15">
      <c r="A21" s="605">
        <v>2</v>
      </c>
      <c r="B21" s="1193" t="s">
        <v>429</v>
      </c>
      <c r="C21" s="1361">
        <v>17995</v>
      </c>
      <c r="D21" s="2288">
        <v>0</v>
      </c>
      <c r="E21" s="2288">
        <v>0</v>
      </c>
      <c r="F21" s="2289">
        <v>31</v>
      </c>
      <c r="G21" s="2289">
        <v>0</v>
      </c>
      <c r="H21" s="2289">
        <v>0</v>
      </c>
      <c r="I21" s="2289">
        <v>0</v>
      </c>
      <c r="J21" s="2272">
        <f>SUM(D21:I21)-SMALL(D21:I21,1)-SMALL(D21:I21,2)</f>
        <v>31</v>
      </c>
      <c r="K21" s="602"/>
      <c r="L21" s="539">
        <v>19</v>
      </c>
      <c r="M21" s="539">
        <v>14</v>
      </c>
    </row>
    <row r="22" spans="1:13" ht="21">
      <c r="A22" s="605"/>
      <c r="B22" s="1163" t="s">
        <v>224</v>
      </c>
      <c r="C22" s="605"/>
      <c r="D22" s="2292"/>
      <c r="E22" s="2292"/>
      <c r="F22" s="2292"/>
      <c r="G22" s="2292"/>
      <c r="H22" s="2292"/>
      <c r="I22" s="2292"/>
      <c r="J22" s="2272"/>
      <c r="K22" s="603"/>
      <c r="L22" s="193">
        <v>20</v>
      </c>
      <c r="M22" s="539">
        <v>13</v>
      </c>
    </row>
    <row r="23" spans="1:13" ht="15">
      <c r="A23" s="193">
        <v>1</v>
      </c>
      <c r="B23" s="188" t="s">
        <v>90</v>
      </c>
      <c r="C23" s="1361">
        <v>25124</v>
      </c>
      <c r="D23" s="2282">
        <v>35</v>
      </c>
      <c r="E23" s="2286">
        <v>33</v>
      </c>
      <c r="F23" s="2286">
        <v>35</v>
      </c>
      <c r="G23" s="2291">
        <v>31</v>
      </c>
      <c r="H23" s="2291">
        <v>0</v>
      </c>
      <c r="I23" s="2291">
        <v>0</v>
      </c>
      <c r="J23" s="2272">
        <f>SUM(D23:I23)-SMALL(D23:I23,1)-SMALL(D23:I23,2)</f>
        <v>134</v>
      </c>
      <c r="K23" s="602"/>
      <c r="L23" s="539">
        <v>21</v>
      </c>
      <c r="M23" s="539">
        <v>12</v>
      </c>
    </row>
    <row r="24" spans="1:13" ht="15">
      <c r="A24" s="193">
        <v>2</v>
      </c>
      <c r="B24" s="188" t="s">
        <v>282</v>
      </c>
      <c r="C24" s="1361">
        <v>26224</v>
      </c>
      <c r="D24" s="2293">
        <v>33</v>
      </c>
      <c r="E24" s="2293">
        <v>35</v>
      </c>
      <c r="F24" s="2293">
        <v>33</v>
      </c>
      <c r="G24" s="2282">
        <v>33</v>
      </c>
      <c r="H24" s="2294">
        <v>0</v>
      </c>
      <c r="I24" s="2294">
        <v>0</v>
      </c>
      <c r="J24" s="2272">
        <f>SUM(D24:I24)-SMALL(D24:I24,1)-SMALL(D24:I24,2)</f>
        <v>134</v>
      </c>
      <c r="K24" s="602"/>
      <c r="L24" s="193">
        <v>22</v>
      </c>
      <c r="M24" s="539">
        <v>11</v>
      </c>
    </row>
    <row r="25" spans="1:13" ht="15">
      <c r="A25" s="193">
        <v>3</v>
      </c>
      <c r="B25" s="1193" t="s">
        <v>418</v>
      </c>
      <c r="C25" s="1361">
        <v>26961</v>
      </c>
      <c r="D25" s="2282">
        <v>0</v>
      </c>
      <c r="E25" s="2286">
        <v>0</v>
      </c>
      <c r="F25" s="2286">
        <v>31</v>
      </c>
      <c r="G25" s="2291">
        <v>35</v>
      </c>
      <c r="H25" s="2291">
        <v>0</v>
      </c>
      <c r="I25" s="2291">
        <v>0</v>
      </c>
      <c r="J25" s="2272">
        <f>SUM(D25:I25)-SMALL(D25:I25,1)-SMALL(D25:I25,2)</f>
        <v>66</v>
      </c>
      <c r="K25" s="602"/>
      <c r="L25" s="539">
        <v>23</v>
      </c>
      <c r="M25" s="539">
        <v>10</v>
      </c>
    </row>
    <row r="26" spans="1:13" ht="14.25">
      <c r="A26" s="608"/>
      <c r="E26" s="608"/>
      <c r="F26" s="609"/>
      <c r="G26" s="609"/>
      <c r="H26" s="609"/>
      <c r="I26" s="609"/>
      <c r="J26" s="610"/>
      <c r="K26" s="595"/>
      <c r="L26" s="193">
        <v>24</v>
      </c>
      <c r="M26" s="539">
        <v>9</v>
      </c>
    </row>
    <row r="27" spans="1:13" ht="14.25">
      <c r="A27" s="608"/>
      <c r="B27" s="611"/>
      <c r="C27" s="611"/>
      <c r="D27" s="242"/>
      <c r="E27" s="612"/>
      <c r="F27" s="612"/>
      <c r="G27" s="612"/>
      <c r="H27" s="612"/>
      <c r="I27" s="612"/>
      <c r="J27" s="613"/>
      <c r="K27" s="600"/>
      <c r="L27" s="539">
        <v>25</v>
      </c>
      <c r="M27" s="539">
        <v>8</v>
      </c>
    </row>
    <row r="28" spans="1:13" ht="14.25">
      <c r="A28" s="244"/>
      <c r="B28" s="564"/>
      <c r="C28" s="564"/>
      <c r="D28" s="242"/>
      <c r="E28" s="242"/>
      <c r="F28" s="242"/>
      <c r="G28" s="242"/>
      <c r="H28" s="242"/>
      <c r="I28" s="242"/>
      <c r="J28" s="613"/>
      <c r="K28" s="600"/>
      <c r="L28" s="193">
        <v>26</v>
      </c>
      <c r="M28" s="539">
        <v>7</v>
      </c>
    </row>
    <row r="29" spans="1:13" ht="14.25">
      <c r="A29" s="244"/>
      <c r="B29" s="611"/>
      <c r="C29" s="611"/>
      <c r="D29" s="242"/>
      <c r="E29" s="242"/>
      <c r="F29" s="242"/>
      <c r="G29" s="242"/>
      <c r="H29" s="242"/>
      <c r="I29" s="242"/>
      <c r="J29" s="613"/>
      <c r="K29" s="600"/>
      <c r="L29" s="539">
        <v>27</v>
      </c>
      <c r="M29" s="539">
        <v>6</v>
      </c>
    </row>
    <row r="30" spans="1:13" ht="14.25">
      <c r="A30" s="244"/>
      <c r="B30" s="611"/>
      <c r="C30" s="611"/>
      <c r="D30" s="242"/>
      <c r="E30" s="242"/>
      <c r="F30" s="242"/>
      <c r="G30" s="242"/>
      <c r="H30" s="242"/>
      <c r="I30" s="242"/>
      <c r="J30" s="613"/>
      <c r="K30" s="600"/>
      <c r="L30" s="193">
        <v>28</v>
      </c>
      <c r="M30" s="539">
        <v>5</v>
      </c>
    </row>
    <row r="31" spans="1:13" ht="14.25">
      <c r="A31" s="244"/>
      <c r="B31" s="611"/>
      <c r="C31" s="611"/>
      <c r="D31" s="242"/>
      <c r="E31" s="242"/>
      <c r="F31" s="242"/>
      <c r="G31" s="242"/>
      <c r="H31" s="242"/>
      <c r="I31" s="242"/>
      <c r="J31" s="613"/>
      <c r="K31" s="600"/>
      <c r="L31" s="539">
        <v>29</v>
      </c>
      <c r="M31" s="539">
        <v>4</v>
      </c>
    </row>
    <row r="32" spans="1:13" ht="14.25">
      <c r="A32" s="244"/>
      <c r="B32" s="611"/>
      <c r="C32" s="611"/>
      <c r="D32" s="242"/>
      <c r="E32" s="242"/>
      <c r="F32" s="242"/>
      <c r="G32" s="242"/>
      <c r="H32" s="242"/>
      <c r="I32" s="242"/>
      <c r="J32" s="613"/>
      <c r="K32" s="600"/>
      <c r="L32" s="193">
        <v>30</v>
      </c>
      <c r="M32" s="539">
        <v>3</v>
      </c>
    </row>
    <row r="33" spans="1:13" ht="14.25">
      <c r="A33" s="244"/>
      <c r="B33" s="611"/>
      <c r="C33" s="611"/>
      <c r="D33" s="242"/>
      <c r="E33" s="242"/>
      <c r="F33" s="242"/>
      <c r="G33" s="242"/>
      <c r="H33" s="242"/>
      <c r="I33" s="242"/>
      <c r="J33" s="613"/>
      <c r="K33" s="600"/>
      <c r="L33" s="539">
        <v>31</v>
      </c>
      <c r="M33" s="539">
        <v>2</v>
      </c>
    </row>
    <row r="34" spans="1:13" ht="14.25">
      <c r="A34" s="244"/>
      <c r="B34" s="611"/>
      <c r="C34" s="611"/>
      <c r="D34" s="242"/>
      <c r="E34" s="242"/>
      <c r="F34" s="242"/>
      <c r="G34" s="242"/>
      <c r="H34" s="242"/>
      <c r="I34" s="242"/>
      <c r="J34" s="613"/>
      <c r="K34" s="600"/>
      <c r="L34" s="606" t="s">
        <v>123</v>
      </c>
      <c r="M34" s="607" t="s">
        <v>124</v>
      </c>
    </row>
    <row r="35" spans="1:13" ht="14.25">
      <c r="A35" s="244"/>
      <c r="B35" s="611"/>
      <c r="C35" s="611"/>
      <c r="D35" s="242"/>
      <c r="E35" s="242"/>
      <c r="F35" s="242"/>
      <c r="G35" s="242"/>
      <c r="H35" s="242"/>
      <c r="I35" s="242"/>
      <c r="J35" s="613"/>
      <c r="K35" s="600"/>
      <c r="L35" s="239" t="s">
        <v>125</v>
      </c>
      <c r="M35" s="247">
        <v>0</v>
      </c>
    </row>
    <row r="36" spans="1:11" ht="14.25">
      <c r="A36" s="244"/>
      <c r="B36" s="615"/>
      <c r="C36" s="615"/>
      <c r="D36" s="242"/>
      <c r="E36" s="242"/>
      <c r="F36" s="242"/>
      <c r="G36" s="242"/>
      <c r="H36" s="242"/>
      <c r="I36" s="242"/>
      <c r="J36" s="613"/>
      <c r="K36" s="600"/>
    </row>
    <row r="37" spans="1:11" ht="14.25">
      <c r="A37" s="244"/>
      <c r="B37" s="611"/>
      <c r="C37" s="611"/>
      <c r="D37" s="242"/>
      <c r="E37" s="242"/>
      <c r="F37" s="242"/>
      <c r="G37" s="242"/>
      <c r="H37" s="242"/>
      <c r="I37" s="242"/>
      <c r="J37" s="613"/>
      <c r="K37" s="600"/>
    </row>
    <row r="38" spans="1:11" ht="14.25">
      <c r="A38" s="244"/>
      <c r="B38" s="611"/>
      <c r="C38" s="611"/>
      <c r="D38" s="242"/>
      <c r="E38" s="242"/>
      <c r="F38" s="242"/>
      <c r="G38" s="242"/>
      <c r="H38" s="242"/>
      <c r="I38" s="242"/>
      <c r="J38" s="613"/>
      <c r="K38" s="600"/>
    </row>
    <row r="39" spans="1:11" ht="14.25">
      <c r="A39" s="244"/>
      <c r="B39" s="611"/>
      <c r="C39" s="611"/>
      <c r="D39" s="242"/>
      <c r="E39" s="242"/>
      <c r="F39" s="242"/>
      <c r="G39" s="242"/>
      <c r="H39" s="242"/>
      <c r="I39" s="242"/>
      <c r="J39" s="613"/>
      <c r="K39" s="600"/>
    </row>
    <row r="40" spans="1:11" ht="14.25">
      <c r="A40" s="244"/>
      <c r="B40" s="611"/>
      <c r="C40" s="611"/>
      <c r="D40" s="242"/>
      <c r="E40" s="242"/>
      <c r="F40" s="242"/>
      <c r="G40" s="242"/>
      <c r="H40" s="242"/>
      <c r="I40" s="242"/>
      <c r="J40" s="613"/>
      <c r="K40" s="600"/>
    </row>
    <row r="41" spans="1:11" ht="14.25">
      <c r="A41" s="244"/>
      <c r="B41" s="611"/>
      <c r="C41" s="611"/>
      <c r="D41" s="242"/>
      <c r="E41" s="242"/>
      <c r="F41" s="242"/>
      <c r="G41" s="242"/>
      <c r="H41" s="242"/>
      <c r="I41" s="242"/>
      <c r="J41" s="613"/>
      <c r="K41" s="600"/>
    </row>
    <row r="42" spans="1:11" ht="14.25">
      <c r="A42" s="242"/>
      <c r="B42" s="242"/>
      <c r="C42" s="242"/>
      <c r="D42" s="242"/>
      <c r="E42" s="242"/>
      <c r="F42" s="242"/>
      <c r="G42" s="242"/>
      <c r="H42" s="242"/>
      <c r="I42" s="242"/>
      <c r="J42" s="613"/>
      <c r="K42" s="600"/>
    </row>
    <row r="43" spans="1:11" ht="14.25">
      <c r="A43" s="242" t="s">
        <v>53</v>
      </c>
      <c r="B43" s="242"/>
      <c r="C43" s="242"/>
      <c r="D43" s="242"/>
      <c r="E43" s="242"/>
      <c r="F43" s="242"/>
      <c r="G43" s="242"/>
      <c r="H43" s="242"/>
      <c r="I43" s="242"/>
      <c r="J43" s="613"/>
      <c r="K43" s="600"/>
    </row>
    <row r="44" spans="1:11" ht="14.25">
      <c r="A44" s="242"/>
      <c r="B44" s="242"/>
      <c r="C44" s="242"/>
      <c r="D44" s="242"/>
      <c r="E44" s="242"/>
      <c r="F44" s="242"/>
      <c r="G44" s="242"/>
      <c r="H44" s="242"/>
      <c r="I44" s="242"/>
      <c r="J44" s="613"/>
      <c r="K44" s="600"/>
    </row>
    <row r="45" spans="1:11" ht="14.25">
      <c r="A45" s="244"/>
      <c r="B45" s="244"/>
      <c r="C45" s="244"/>
      <c r="D45" s="244"/>
      <c r="E45" s="244"/>
      <c r="F45" s="616"/>
      <c r="G45" s="616"/>
      <c r="H45" s="616"/>
      <c r="I45" s="616"/>
      <c r="J45" s="244"/>
      <c r="K45" s="617"/>
    </row>
    <row r="46" spans="1:11" ht="14.25">
      <c r="A46" s="244"/>
      <c r="B46" s="244"/>
      <c r="C46" s="244"/>
      <c r="D46" s="244"/>
      <c r="E46" s="244"/>
      <c r="F46" s="616"/>
      <c r="G46" s="616"/>
      <c r="H46" s="616"/>
      <c r="I46" s="616"/>
      <c r="J46" s="244"/>
      <c r="K46" s="617"/>
    </row>
    <row r="47" spans="1:11" ht="14.25">
      <c r="A47" s="244"/>
      <c r="B47" s="244"/>
      <c r="C47" s="244"/>
      <c r="D47" s="244"/>
      <c r="E47" s="244"/>
      <c r="F47" s="616"/>
      <c r="G47" s="616"/>
      <c r="H47" s="616"/>
      <c r="I47" s="616"/>
      <c r="J47" s="244"/>
      <c r="K47" s="617"/>
    </row>
    <row r="48" spans="1:11" ht="14.25">
      <c r="A48" s="244"/>
      <c r="B48" s="244"/>
      <c r="C48" s="244"/>
      <c r="D48" s="244"/>
      <c r="E48" s="244"/>
      <c r="F48" s="616"/>
      <c r="G48" s="616"/>
      <c r="H48" s="616"/>
      <c r="I48" s="616"/>
      <c r="J48" s="244"/>
      <c r="K48" s="617"/>
    </row>
    <row r="49" spans="1:11" ht="14.25">
      <c r="A49" s="244"/>
      <c r="B49" s="244"/>
      <c r="C49" s="244"/>
      <c r="D49" s="244"/>
      <c r="E49" s="244"/>
      <c r="F49" s="616"/>
      <c r="G49" s="616"/>
      <c r="H49" s="616"/>
      <c r="I49" s="616"/>
      <c r="J49" s="244"/>
      <c r="K49" s="617"/>
    </row>
  </sheetData>
  <sheetProtection/>
  <mergeCells count="4">
    <mergeCell ref="A4:B4"/>
    <mergeCell ref="A1:J1"/>
    <mergeCell ref="A12:B12"/>
    <mergeCell ref="A18:B18"/>
  </mergeCells>
  <conditionalFormatting sqref="D18:I18 D22:I22 D12:I12 D4:K4 D27:K49 E26:K26 L3:L34">
    <cfRule type="cellIs" priority="21" dxfId="0" operator="greaterThan">
      <formula>199</formula>
    </cfRule>
  </conditionalFormatting>
  <conditionalFormatting sqref="L35">
    <cfRule type="cellIs" priority="20" dxfId="0" operator="greaterThan">
      <formula>199</formula>
    </cfRule>
  </conditionalFormatting>
  <conditionalFormatting sqref="F5:F11">
    <cfRule type="cellIs" priority="19" dxfId="0" operator="greaterThan">
      <formula>199</formula>
    </cfRule>
  </conditionalFormatting>
  <conditionalFormatting sqref="D5:E5 E6:E11">
    <cfRule type="cellIs" priority="18" dxfId="0" operator="greaterThan">
      <formula>199</formula>
    </cfRule>
  </conditionalFormatting>
  <conditionalFormatting sqref="D5:I5 E6:I11">
    <cfRule type="cellIs" priority="17" dxfId="2" operator="greaterThan" stopIfTrue="1">
      <formula>199.9</formula>
    </cfRule>
  </conditionalFormatting>
  <conditionalFormatting sqref="G13:I15">
    <cfRule type="cellIs" priority="10" dxfId="5" operator="equal">
      <formula>200</formula>
    </cfRule>
  </conditionalFormatting>
  <conditionalFormatting sqref="G13:I15">
    <cfRule type="cellIs" priority="9" dxfId="5" operator="greaterThan">
      <formula>200</formula>
    </cfRule>
  </conditionalFormatting>
  <conditionalFormatting sqref="D14:E14">
    <cfRule type="cellIs" priority="7" dxfId="11" operator="equal">
      <formula>200</formula>
    </cfRule>
    <cfRule type="cellIs" priority="8" dxfId="11" operator="greaterThan">
      <formula>200</formula>
    </cfRule>
  </conditionalFormatting>
  <conditionalFormatting sqref="D19:H19">
    <cfRule type="cellIs" priority="3" dxfId="11" operator="equal">
      <formula>200</formula>
    </cfRule>
    <cfRule type="cellIs" priority="4" dxfId="11" operator="greaterThan">
      <formula>200</formula>
    </cfRule>
  </conditionalFormatting>
  <conditionalFormatting sqref="D25:H25">
    <cfRule type="cellIs" priority="1" dxfId="11" operator="equal">
      <formula>200</formula>
    </cfRule>
    <cfRule type="cellIs" priority="2" dxfId="11" operator="greaterThan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0" zoomScaleNormal="80" workbookViewId="0" topLeftCell="A1">
      <selection activeCell="B21" sqref="B21"/>
    </sheetView>
  </sheetViews>
  <sheetFormatPr defaultColWidth="9.140625" defaultRowHeight="15"/>
  <cols>
    <col min="1" max="1" width="7.7109375" style="658" bestFit="1" customWidth="1"/>
    <col min="2" max="2" width="27.8515625" style="667" bestFit="1" customWidth="1"/>
    <col min="3" max="3" width="14.140625" style="667" bestFit="1" customWidth="1"/>
    <col min="4" max="4" width="15.28125" style="626" bestFit="1" customWidth="1"/>
    <col min="5" max="5" width="11.421875" style="667" bestFit="1" customWidth="1"/>
    <col min="6" max="8" width="7.28125" style="658" bestFit="1" customWidth="1"/>
    <col min="9" max="11" width="7.28125" style="658" customWidth="1"/>
    <col min="12" max="12" width="21.28125" style="667" customWidth="1"/>
    <col min="13" max="15" width="9.140625" style="626" customWidth="1"/>
    <col min="16" max="16" width="9.7109375" style="626" customWidth="1"/>
    <col min="17" max="16384" width="9.140625" style="626" customWidth="1"/>
  </cols>
  <sheetData>
    <row r="1" spans="1:12" ht="18" customHeight="1">
      <c r="A1" s="625" t="s">
        <v>424</v>
      </c>
      <c r="B1" s="625"/>
      <c r="C1" s="625"/>
      <c r="D1" s="625"/>
      <c r="E1" s="625"/>
      <c r="F1" s="714"/>
      <c r="G1" s="714"/>
      <c r="H1" s="714"/>
      <c r="I1" s="714"/>
      <c r="J1" s="714"/>
      <c r="K1" s="714"/>
      <c r="L1" s="625"/>
    </row>
    <row r="2" spans="1:12" ht="15.75" customHeight="1">
      <c r="A2" s="627"/>
      <c r="B2" s="628"/>
      <c r="C2" s="628"/>
      <c r="D2" s="628"/>
      <c r="E2" s="628"/>
      <c r="F2" s="656"/>
      <c r="G2" s="656"/>
      <c r="H2" s="656"/>
      <c r="I2" s="656"/>
      <c r="J2" s="656"/>
      <c r="K2" s="656"/>
      <c r="L2" s="628"/>
    </row>
    <row r="3" spans="1:12" ht="24" customHeight="1">
      <c r="A3" s="827" t="s">
        <v>407</v>
      </c>
      <c r="B3" s="630"/>
      <c r="C3" s="628"/>
      <c r="D3" s="628"/>
      <c r="E3" s="628"/>
      <c r="F3" s="656"/>
      <c r="G3" s="656"/>
      <c r="H3" s="656"/>
      <c r="I3" s="656"/>
      <c r="J3" s="656"/>
      <c r="K3" s="656"/>
      <c r="L3" s="628"/>
    </row>
    <row r="4" spans="1:21" ht="18" thickBot="1">
      <c r="A4" s="775" t="s">
        <v>227</v>
      </c>
      <c r="B4" s="776"/>
      <c r="C4" s="776"/>
      <c r="D4" s="776"/>
      <c r="E4" s="776"/>
      <c r="F4" s="1018"/>
      <c r="G4" s="1018"/>
      <c r="H4" s="1018"/>
      <c r="I4" s="1018"/>
      <c r="J4" s="1018"/>
      <c r="K4" s="1018"/>
      <c r="L4" s="776"/>
      <c r="M4" s="776"/>
      <c r="P4" s="776"/>
      <c r="Q4" s="776"/>
      <c r="R4" s="776"/>
      <c r="S4" s="776"/>
      <c r="T4" s="776"/>
      <c r="U4" s="776"/>
    </row>
    <row r="5" spans="1:15" s="634" customFormat="1" ht="39.75" customHeight="1">
      <c r="A5" s="631" t="s">
        <v>40</v>
      </c>
      <c r="B5" s="632" t="s">
        <v>41</v>
      </c>
      <c r="C5" s="632" t="s">
        <v>228</v>
      </c>
      <c r="D5" s="632" t="s">
        <v>289</v>
      </c>
      <c r="E5" s="632" t="s">
        <v>229</v>
      </c>
      <c r="F5" s="632">
        <v>1</v>
      </c>
      <c r="G5" s="632">
        <v>2</v>
      </c>
      <c r="H5" s="632">
        <v>3</v>
      </c>
      <c r="I5" s="632">
        <v>4</v>
      </c>
      <c r="J5" s="632">
        <v>5</v>
      </c>
      <c r="K5" s="632">
        <v>6</v>
      </c>
      <c r="L5" s="847" t="s">
        <v>292</v>
      </c>
      <c r="N5" s="684" t="s">
        <v>40</v>
      </c>
      <c r="O5" s="684" t="s">
        <v>51</v>
      </c>
    </row>
    <row r="6" spans="1:15" ht="15" customHeight="1">
      <c r="A6" s="635">
        <v>1</v>
      </c>
      <c r="B6" s="2296" t="s">
        <v>129</v>
      </c>
      <c r="C6" s="642">
        <v>39329</v>
      </c>
      <c r="D6" s="724">
        <v>16</v>
      </c>
      <c r="E6" s="643" t="s">
        <v>152</v>
      </c>
      <c r="F6" s="638">
        <v>18</v>
      </c>
      <c r="G6" s="638">
        <v>20</v>
      </c>
      <c r="H6" s="638">
        <v>18</v>
      </c>
      <c r="I6" s="638">
        <v>16</v>
      </c>
      <c r="J6" s="638">
        <v>0</v>
      </c>
      <c r="K6" s="638">
        <v>0</v>
      </c>
      <c r="L6" s="1078">
        <f>SUM(F6:K6)-SMALL(F6:K6,1)-SMALL(F6:K6,2)</f>
        <v>72</v>
      </c>
      <c r="N6" s="638">
        <v>1</v>
      </c>
      <c r="O6" s="638">
        <v>20</v>
      </c>
    </row>
    <row r="7" spans="1:15" ht="15" customHeight="1">
      <c r="A7" s="635">
        <v>2</v>
      </c>
      <c r="B7" s="2296" t="s">
        <v>69</v>
      </c>
      <c r="C7" s="642">
        <v>39065</v>
      </c>
      <c r="D7" s="724">
        <v>16</v>
      </c>
      <c r="E7" s="643" t="s">
        <v>152</v>
      </c>
      <c r="F7" s="638">
        <v>20</v>
      </c>
      <c r="G7" s="638">
        <v>16</v>
      </c>
      <c r="H7" s="638">
        <v>16</v>
      </c>
      <c r="I7" s="638">
        <v>20</v>
      </c>
      <c r="J7" s="638">
        <v>0</v>
      </c>
      <c r="K7" s="638">
        <v>0</v>
      </c>
      <c r="L7" s="1078">
        <f>SUM(F7:K7)-SMALL(F7:K7,1)-SMALL(F7:K7,2)</f>
        <v>72</v>
      </c>
      <c r="N7" s="638">
        <v>2</v>
      </c>
      <c r="O7" s="638">
        <v>18</v>
      </c>
    </row>
    <row r="8" spans="1:15" ht="15" customHeight="1">
      <c r="A8" s="635">
        <v>3</v>
      </c>
      <c r="B8" s="1898" t="s">
        <v>324</v>
      </c>
      <c r="C8" s="642">
        <v>39530</v>
      </c>
      <c r="D8" s="724">
        <v>16</v>
      </c>
      <c r="E8" s="636" t="s">
        <v>151</v>
      </c>
      <c r="F8" s="638">
        <v>14</v>
      </c>
      <c r="G8" s="638">
        <v>14</v>
      </c>
      <c r="H8" s="638">
        <v>20</v>
      </c>
      <c r="I8" s="638">
        <v>18</v>
      </c>
      <c r="J8" s="638">
        <v>0</v>
      </c>
      <c r="K8" s="638">
        <v>0</v>
      </c>
      <c r="L8" s="1078">
        <f>SUM(F8:K8)-SMALL(F8:K8,1)-SMALL(F8:K8,2)</f>
        <v>66</v>
      </c>
      <c r="N8" s="638">
        <v>3</v>
      </c>
      <c r="O8" s="638">
        <v>16</v>
      </c>
    </row>
    <row r="9" spans="1:15" ht="15.75" thickBot="1">
      <c r="A9" s="644">
        <v>4</v>
      </c>
      <c r="B9" s="2297" t="s">
        <v>312</v>
      </c>
      <c r="C9" s="646">
        <v>39363</v>
      </c>
      <c r="D9" s="933">
        <v>15</v>
      </c>
      <c r="E9" s="648" t="s">
        <v>151</v>
      </c>
      <c r="F9" s="647">
        <v>16</v>
      </c>
      <c r="G9" s="647">
        <v>18</v>
      </c>
      <c r="H9" s="647">
        <v>14</v>
      </c>
      <c r="I9" s="647">
        <v>0</v>
      </c>
      <c r="J9" s="647">
        <v>0</v>
      </c>
      <c r="K9" s="647">
        <v>0</v>
      </c>
      <c r="L9" s="1079">
        <f>SUM(F9:K9)-SMALL(F9:K9,1)-SMALL(F9:K9,2)</f>
        <v>48</v>
      </c>
      <c r="N9" s="638">
        <v>4</v>
      </c>
      <c r="O9" s="638">
        <v>14</v>
      </c>
    </row>
    <row r="10" spans="1:15" ht="20.25">
      <c r="A10" s="827" t="s">
        <v>255</v>
      </c>
      <c r="B10" s="689"/>
      <c r="C10" s="690"/>
      <c r="D10" s="658"/>
      <c r="E10" s="657"/>
      <c r="L10" s="657"/>
      <c r="N10" s="638">
        <v>5</v>
      </c>
      <c r="O10" s="638">
        <v>13</v>
      </c>
    </row>
    <row r="11" spans="1:15" ht="18">
      <c r="A11" s="692" t="s">
        <v>280</v>
      </c>
      <c r="B11" s="693"/>
      <c r="C11" s="693"/>
      <c r="D11" s="693"/>
      <c r="E11" s="693"/>
      <c r="F11" s="1019"/>
      <c r="G11" s="1019"/>
      <c r="H11" s="1019"/>
      <c r="I11" s="1019"/>
      <c r="J11" s="1019"/>
      <c r="K11" s="1019"/>
      <c r="L11" s="693"/>
      <c r="N11" s="638">
        <v>6</v>
      </c>
      <c r="O11" s="638">
        <v>12</v>
      </c>
    </row>
    <row r="12" spans="1:15" ht="30.75">
      <c r="A12" s="684" t="s">
        <v>40</v>
      </c>
      <c r="B12" s="686" t="s">
        <v>41</v>
      </c>
      <c r="C12" s="686" t="s">
        <v>228</v>
      </c>
      <c r="D12" s="686" t="s">
        <v>289</v>
      </c>
      <c r="E12" s="685" t="s">
        <v>229</v>
      </c>
      <c r="F12" s="686">
        <v>1</v>
      </c>
      <c r="G12" s="686">
        <v>2</v>
      </c>
      <c r="H12" s="686">
        <v>3</v>
      </c>
      <c r="I12" s="686">
        <v>4</v>
      </c>
      <c r="J12" s="686">
        <v>5</v>
      </c>
      <c r="K12" s="686">
        <v>6</v>
      </c>
      <c r="L12" s="591" t="s">
        <v>292</v>
      </c>
      <c r="N12" s="638">
        <v>7</v>
      </c>
      <c r="O12" s="638">
        <v>11</v>
      </c>
    </row>
    <row r="13" spans="1:15" ht="15">
      <c r="A13" s="684">
        <v>1</v>
      </c>
      <c r="B13" s="2298" t="s">
        <v>134</v>
      </c>
      <c r="C13" s="637">
        <v>40282</v>
      </c>
      <c r="D13" s="638">
        <v>13</v>
      </c>
      <c r="E13" s="643" t="s">
        <v>152</v>
      </c>
      <c r="F13" s="638">
        <v>20</v>
      </c>
      <c r="G13" s="638">
        <v>20</v>
      </c>
      <c r="H13" s="638">
        <v>20</v>
      </c>
      <c r="I13" s="638">
        <v>20</v>
      </c>
      <c r="J13" s="638">
        <v>0</v>
      </c>
      <c r="K13" s="638">
        <v>0</v>
      </c>
      <c r="L13" s="638">
        <f>SUM(F13:K13)-SMALL(F13:K13,1)-SMALL(F13:K13,2)</f>
        <v>80</v>
      </c>
      <c r="N13" s="638">
        <v>8</v>
      </c>
      <c r="O13" s="638">
        <v>10</v>
      </c>
    </row>
    <row r="14" spans="1:15" ht="15">
      <c r="A14" s="726"/>
      <c r="C14" s="690"/>
      <c r="D14" s="658"/>
      <c r="L14" s="658"/>
      <c r="N14" s="638">
        <v>9</v>
      </c>
      <c r="O14" s="638">
        <v>9</v>
      </c>
    </row>
    <row r="15" spans="1:15" ht="15">
      <c r="A15" s="726"/>
      <c r="C15" s="1164"/>
      <c r="D15" s="658"/>
      <c r="E15" s="657"/>
      <c r="L15" s="658"/>
      <c r="N15" s="638">
        <v>10</v>
      </c>
      <c r="O15" s="638">
        <v>8</v>
      </c>
    </row>
    <row r="16" spans="1:15" ht="15">
      <c r="A16" s="726"/>
      <c r="C16" s="690"/>
      <c r="D16" s="658"/>
      <c r="L16" s="658"/>
      <c r="N16" s="638">
        <v>11</v>
      </c>
      <c r="O16" s="638">
        <v>7</v>
      </c>
    </row>
    <row r="17" spans="14:15" ht="15">
      <c r="N17" s="638">
        <v>12</v>
      </c>
      <c r="O17" s="638">
        <v>6</v>
      </c>
    </row>
    <row r="18" spans="1:15" ht="20.25">
      <c r="A18" s="827" t="s">
        <v>226</v>
      </c>
      <c r="B18" s="1022"/>
      <c r="N18" s="638">
        <v>13</v>
      </c>
      <c r="O18" s="638">
        <v>5</v>
      </c>
    </row>
    <row r="19" spans="1:15" s="694" customFormat="1" ht="21.75" customHeight="1">
      <c r="A19" s="692" t="s">
        <v>374</v>
      </c>
      <c r="B19" s="693"/>
      <c r="C19" s="693"/>
      <c r="D19" s="693"/>
      <c r="E19" s="693"/>
      <c r="F19" s="1019"/>
      <c r="G19" s="1019"/>
      <c r="H19" s="1019"/>
      <c r="I19" s="1019"/>
      <c r="J19" s="1019"/>
      <c r="K19" s="1019"/>
      <c r="L19" s="693"/>
      <c r="N19" s="638">
        <v>14</v>
      </c>
      <c r="O19" s="638">
        <v>4</v>
      </c>
    </row>
    <row r="20" spans="1:15" ht="30.75">
      <c r="A20" s="684" t="s">
        <v>40</v>
      </c>
      <c r="B20" s="686" t="s">
        <v>41</v>
      </c>
      <c r="C20" s="686" t="s">
        <v>228</v>
      </c>
      <c r="D20" s="686" t="s">
        <v>289</v>
      </c>
      <c r="E20" s="685" t="s">
        <v>229</v>
      </c>
      <c r="F20" s="686">
        <v>1</v>
      </c>
      <c r="G20" s="686">
        <v>2</v>
      </c>
      <c r="H20" s="686">
        <v>3</v>
      </c>
      <c r="I20" s="686">
        <v>4</v>
      </c>
      <c r="J20" s="686">
        <v>5</v>
      </c>
      <c r="K20" s="686">
        <v>6</v>
      </c>
      <c r="L20" s="591" t="s">
        <v>292</v>
      </c>
      <c r="N20" s="638">
        <v>15</v>
      </c>
      <c r="O20" s="638">
        <v>3</v>
      </c>
    </row>
    <row r="21" spans="1:15" ht="15">
      <c r="A21" s="684">
        <v>1</v>
      </c>
      <c r="B21" s="2298" t="s">
        <v>330</v>
      </c>
      <c r="C21" s="637">
        <v>44255</v>
      </c>
      <c r="D21" s="638">
        <v>11</v>
      </c>
      <c r="E21" s="643" t="s">
        <v>151</v>
      </c>
      <c r="F21" s="638">
        <v>20</v>
      </c>
      <c r="G21" s="638">
        <v>20</v>
      </c>
      <c r="H21" s="638">
        <v>20</v>
      </c>
      <c r="I21" s="638">
        <v>20</v>
      </c>
      <c r="J21" s="638">
        <v>0</v>
      </c>
      <c r="K21" s="638">
        <v>0</v>
      </c>
      <c r="L21" s="638">
        <f>SUM(F21:K21)-SMALL(F21:K21,1)-SMALL(F21:K21,2)</f>
        <v>80</v>
      </c>
      <c r="N21" s="638">
        <v>16</v>
      </c>
      <c r="O21" s="638">
        <v>2</v>
      </c>
    </row>
    <row r="22" spans="1:15" ht="15">
      <c r="A22" s="726"/>
      <c r="C22" s="690"/>
      <c r="D22" s="658"/>
      <c r="L22" s="658"/>
      <c r="N22" s="638">
        <v>17</v>
      </c>
      <c r="O22" s="638">
        <v>1</v>
      </c>
    </row>
    <row r="23" spans="1:12" s="667" customFormat="1" ht="15" customHeight="1">
      <c r="A23" s="726"/>
      <c r="C23" s="1164"/>
      <c r="D23" s="658"/>
      <c r="E23" s="657"/>
      <c r="F23" s="658"/>
      <c r="G23" s="658"/>
      <c r="H23" s="658"/>
      <c r="I23" s="658"/>
      <c r="J23" s="658"/>
      <c r="K23" s="658"/>
      <c r="L23" s="658"/>
    </row>
    <row r="24" spans="1:12" ht="15">
      <c r="A24" s="726"/>
      <c r="C24" s="690"/>
      <c r="D24" s="658"/>
      <c r="L24" s="658"/>
    </row>
    <row r="25" spans="6:11" s="694" customFormat="1" ht="15">
      <c r="F25" s="1020"/>
      <c r="G25" s="1020"/>
      <c r="H25" s="1020"/>
      <c r="I25" s="1020"/>
      <c r="J25" s="1020"/>
      <c r="K25" s="1020"/>
    </row>
    <row r="30" ht="15" customHeight="1"/>
    <row r="32" ht="15" hidden="1"/>
    <row r="33" spans="1:12" ht="17.25" hidden="1">
      <c r="A33" s="669" t="s">
        <v>243</v>
      </c>
      <c r="B33" s="670"/>
      <c r="C33" s="670"/>
      <c r="D33" s="670"/>
      <c r="E33" s="670"/>
      <c r="F33" s="1021"/>
      <c r="G33" s="1021"/>
      <c r="H33" s="1021"/>
      <c r="I33" s="1021"/>
      <c r="J33" s="1021"/>
      <c r="K33" s="1021"/>
      <c r="L33" s="670"/>
    </row>
    <row r="34" spans="1:12" ht="30.75" hidden="1">
      <c r="A34" s="684" t="s">
        <v>40</v>
      </c>
      <c r="B34" s="686" t="s">
        <v>41</v>
      </c>
      <c r="C34" s="686" t="s">
        <v>228</v>
      </c>
      <c r="D34" s="686" t="s">
        <v>278</v>
      </c>
      <c r="E34" s="685" t="s">
        <v>229</v>
      </c>
      <c r="F34" s="686" t="s">
        <v>43</v>
      </c>
      <c r="G34" s="686" t="s">
        <v>44</v>
      </c>
      <c r="H34" s="686" t="s">
        <v>45</v>
      </c>
      <c r="I34" s="686"/>
      <c r="J34" s="686"/>
      <c r="K34" s="686"/>
      <c r="L34" s="685" t="s">
        <v>0</v>
      </c>
    </row>
    <row r="35" spans="1:12" ht="15" hidden="1">
      <c r="A35" s="665">
        <v>1</v>
      </c>
      <c r="B35" s="641"/>
      <c r="C35" s="642"/>
      <c r="D35" s="638"/>
      <c r="E35" s="643"/>
      <c r="F35" s="638"/>
      <c r="G35" s="638"/>
      <c r="H35" s="638"/>
      <c r="I35" s="638"/>
      <c r="J35" s="638"/>
      <c r="K35" s="638"/>
      <c r="L35" s="638">
        <v>20</v>
      </c>
    </row>
    <row r="36" spans="1:12" ht="15" hidden="1">
      <c r="A36" s="665">
        <v>2</v>
      </c>
      <c r="G36" s="638"/>
      <c r="H36" s="638"/>
      <c r="I36" s="638"/>
      <c r="J36" s="638"/>
      <c r="K36" s="638"/>
      <c r="L36" s="638">
        <v>18</v>
      </c>
    </row>
    <row r="37" spans="1:12" ht="15" hidden="1">
      <c r="A37" s="665">
        <v>3</v>
      </c>
      <c r="B37" s="636"/>
      <c r="C37" s="637"/>
      <c r="D37" s="638"/>
      <c r="E37" s="636"/>
      <c r="F37" s="638"/>
      <c r="G37" s="638"/>
      <c r="H37" s="638"/>
      <c r="I37" s="638"/>
      <c r="J37" s="638"/>
      <c r="K37" s="638"/>
      <c r="L37" s="638">
        <v>16</v>
      </c>
    </row>
    <row r="38" spans="1:12" ht="15" hidden="1">
      <c r="A38" s="665">
        <v>4</v>
      </c>
      <c r="B38" s="674"/>
      <c r="C38" s="675"/>
      <c r="D38" s="676"/>
      <c r="E38" s="636"/>
      <c r="F38" s="638"/>
      <c r="G38" s="638"/>
      <c r="H38" s="638"/>
      <c r="I38" s="638"/>
      <c r="J38" s="638"/>
      <c r="K38" s="638"/>
      <c r="L38" s="638">
        <v>16</v>
      </c>
    </row>
    <row r="39" spans="1:12" ht="15" hidden="1">
      <c r="A39" s="665">
        <v>5</v>
      </c>
      <c r="B39" s="674"/>
      <c r="C39" s="675"/>
      <c r="D39" s="676"/>
      <c r="E39" s="677"/>
      <c r="F39" s="638"/>
      <c r="G39" s="638"/>
      <c r="H39" s="638"/>
      <c r="I39" s="638"/>
      <c r="J39" s="638"/>
      <c r="K39" s="638"/>
      <c r="L39" s="638">
        <v>13</v>
      </c>
    </row>
    <row r="40" spans="1:12" ht="15.75" hidden="1" thickBot="1">
      <c r="A40" s="665">
        <v>6</v>
      </c>
      <c r="B40" s="645"/>
      <c r="C40" s="646"/>
      <c r="D40" s="647"/>
      <c r="E40" s="648"/>
      <c r="F40" s="638"/>
      <c r="G40" s="638"/>
      <c r="H40" s="638"/>
      <c r="I40" s="638"/>
      <c r="J40" s="638"/>
      <c r="K40" s="638"/>
      <c r="L40" s="638">
        <v>12</v>
      </c>
    </row>
    <row r="41" ht="15" hidden="1"/>
    <row r="42" spans="1:12" ht="18" hidden="1">
      <c r="A42" s="692" t="s">
        <v>279</v>
      </c>
      <c r="B42" s="693"/>
      <c r="C42" s="693"/>
      <c r="D42" s="693"/>
      <c r="E42" s="693"/>
      <c r="F42" s="1019"/>
      <c r="G42" s="1019"/>
      <c r="H42" s="1019"/>
      <c r="I42" s="1019"/>
      <c r="J42" s="1019"/>
      <c r="K42" s="1019"/>
      <c r="L42" s="693"/>
    </row>
    <row r="43" spans="1:12" ht="30.75" hidden="1">
      <c r="A43" s="684" t="s">
        <v>40</v>
      </c>
      <c r="B43" s="686" t="s">
        <v>41</v>
      </c>
      <c r="C43" s="686" t="s">
        <v>228</v>
      </c>
      <c r="D43" s="686" t="s">
        <v>278</v>
      </c>
      <c r="E43" s="685" t="s">
        <v>229</v>
      </c>
      <c r="F43" s="686" t="s">
        <v>43</v>
      </c>
      <c r="G43" s="686" t="s">
        <v>44</v>
      </c>
      <c r="H43" s="686" t="s">
        <v>45</v>
      </c>
      <c r="I43" s="686"/>
      <c r="J43" s="686"/>
      <c r="K43" s="686"/>
      <c r="L43" s="685" t="s">
        <v>0</v>
      </c>
    </row>
    <row r="44" spans="1:12" ht="15" hidden="1">
      <c r="A44" s="665">
        <v>1</v>
      </c>
      <c r="B44" s="695"/>
      <c r="C44" s="653"/>
      <c r="D44" s="654"/>
      <c r="E44" s="696"/>
      <c r="F44" s="638"/>
      <c r="G44" s="638"/>
      <c r="H44" s="638"/>
      <c r="I44" s="638"/>
      <c r="J44" s="638"/>
      <c r="K44" s="638"/>
      <c r="L44" s="638">
        <v>20</v>
      </c>
    </row>
    <row r="45" spans="1:12" ht="15" hidden="1">
      <c r="A45" s="665">
        <v>3</v>
      </c>
      <c r="B45" s="636"/>
      <c r="C45" s="637"/>
      <c r="D45" s="638"/>
      <c r="E45" s="643"/>
      <c r="F45" s="638"/>
      <c r="G45" s="638"/>
      <c r="H45" s="638"/>
      <c r="I45" s="638"/>
      <c r="J45" s="638"/>
      <c r="K45" s="638"/>
      <c r="L45" s="638">
        <v>18</v>
      </c>
    </row>
    <row r="46" spans="1:12" ht="15.75" hidden="1" thickBot="1">
      <c r="A46" s="665">
        <v>4</v>
      </c>
      <c r="B46" s="699"/>
      <c r="C46" s="700"/>
      <c r="D46" s="647"/>
      <c r="E46" s="701"/>
      <c r="F46" s="638"/>
      <c r="G46" s="638"/>
      <c r="H46" s="638"/>
      <c r="I46" s="638"/>
      <c r="J46" s="638"/>
      <c r="K46" s="638"/>
      <c r="L46" s="638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C63"/>
  <sheetViews>
    <sheetView tabSelected="1" zoomScale="90" zoomScaleNormal="90" zoomScalePageLayoutView="0" workbookViewId="0" topLeftCell="A1">
      <selection activeCell="T28" sqref="T28"/>
    </sheetView>
  </sheetViews>
  <sheetFormatPr defaultColWidth="9.140625" defaultRowHeight="15"/>
  <cols>
    <col min="1" max="1" width="6.7109375" style="618" customWidth="1"/>
    <col min="2" max="2" width="24.8515625" style="247" customWidth="1"/>
    <col min="3" max="3" width="15.57421875" style="247" bestFit="1" customWidth="1"/>
    <col min="4" max="9" width="6.7109375" style="220" customWidth="1"/>
    <col min="10" max="10" width="24.28125" style="220" customWidth="1"/>
    <col min="11" max="11" width="7.28125" style="220" customWidth="1"/>
    <col min="12" max="12" width="11.28125" style="220" bestFit="1" customWidth="1"/>
    <col min="13" max="13" width="12.140625" style="220" customWidth="1"/>
    <col min="14" max="14" width="8.8515625" style="220" customWidth="1"/>
    <col min="15" max="15" width="0" style="220" hidden="1" customWidth="1"/>
    <col min="16" max="16" width="26.28125" style="220" hidden="1" customWidth="1"/>
    <col min="17" max="18" width="0" style="220" hidden="1" customWidth="1"/>
    <col min="19" max="16384" width="8.8515625" style="220" customWidth="1"/>
  </cols>
  <sheetData>
    <row r="1" spans="1:13" ht="38.25" customHeight="1">
      <c r="A1" s="2219" t="s">
        <v>291</v>
      </c>
      <c r="B1" s="2219"/>
      <c r="C1" s="2219"/>
      <c r="D1" s="2219"/>
      <c r="E1" s="2219"/>
      <c r="F1" s="2219"/>
      <c r="G1" s="2219"/>
      <c r="H1" s="2219"/>
      <c r="I1" s="2219"/>
      <c r="J1" s="2219"/>
      <c r="L1" s="2271" t="s">
        <v>111</v>
      </c>
      <c r="M1" s="2271"/>
    </row>
    <row r="2" spans="1:13" s="225" customFormat="1" ht="30.75">
      <c r="A2" s="294" t="s">
        <v>112</v>
      </c>
      <c r="B2" s="190" t="s">
        <v>80</v>
      </c>
      <c r="C2" s="190" t="s">
        <v>186</v>
      </c>
      <c r="D2" s="190" t="s">
        <v>43</v>
      </c>
      <c r="E2" s="190" t="s">
        <v>44</v>
      </c>
      <c r="F2" s="190" t="s">
        <v>45</v>
      </c>
      <c r="G2" s="190" t="s">
        <v>46</v>
      </c>
      <c r="H2" s="190" t="s">
        <v>47</v>
      </c>
      <c r="I2" s="190" t="s">
        <v>48</v>
      </c>
      <c r="J2" s="591" t="s">
        <v>290</v>
      </c>
      <c r="K2" s="1263"/>
      <c r="L2" s="2272" t="s">
        <v>40</v>
      </c>
      <c r="M2" s="2272" t="s">
        <v>51</v>
      </c>
    </row>
    <row r="3" spans="1:18" s="225" customFormat="1" ht="15">
      <c r="A3" s="605">
        <v>1</v>
      </c>
      <c r="B3" s="1017" t="s">
        <v>181</v>
      </c>
      <c r="C3" s="621">
        <v>24706</v>
      </c>
      <c r="D3" s="227">
        <v>35</v>
      </c>
      <c r="E3" s="228">
        <v>35</v>
      </c>
      <c r="F3" s="227">
        <v>33</v>
      </c>
      <c r="G3" s="227">
        <v>35</v>
      </c>
      <c r="H3" s="227">
        <v>0</v>
      </c>
      <c r="I3" s="227">
        <v>0</v>
      </c>
      <c r="J3" s="227">
        <f>SUM(D3:I3)-SMALL(D3:I3,1)-SMALL(D3:I3,2)</f>
        <v>138</v>
      </c>
      <c r="K3" s="224"/>
      <c r="L3" s="1286">
        <v>1</v>
      </c>
      <c r="M3" s="1286">
        <v>35</v>
      </c>
      <c r="O3" s="487">
        <v>1</v>
      </c>
      <c r="P3" s="2277" t="s">
        <v>504</v>
      </c>
      <c r="Q3" s="487"/>
      <c r="R3" s="1286">
        <v>35</v>
      </c>
    </row>
    <row r="4" spans="1:18" s="225" customFormat="1" ht="15">
      <c r="A4" s="605">
        <v>2</v>
      </c>
      <c r="B4" s="188" t="s">
        <v>107</v>
      </c>
      <c r="C4" s="620">
        <v>20260</v>
      </c>
      <c r="D4" s="227">
        <v>22</v>
      </c>
      <c r="E4" s="1162">
        <v>31</v>
      </c>
      <c r="F4" s="227">
        <v>35</v>
      </c>
      <c r="G4" s="227">
        <v>22</v>
      </c>
      <c r="H4" s="227">
        <v>0</v>
      </c>
      <c r="I4" s="227">
        <v>0</v>
      </c>
      <c r="J4" s="227">
        <f>SUM(D4:I4)-SMALL(D4:I4,1)-SMALL(D4:I4,2)</f>
        <v>110</v>
      </c>
      <c r="K4" s="230"/>
      <c r="L4" s="1287">
        <v>2</v>
      </c>
      <c r="M4" s="1286">
        <v>33</v>
      </c>
      <c r="O4" s="487">
        <v>2</v>
      </c>
      <c r="P4" s="2277" t="s">
        <v>506</v>
      </c>
      <c r="Q4" s="487"/>
      <c r="R4" s="1286">
        <v>33</v>
      </c>
    </row>
    <row r="5" spans="1:18" ht="15">
      <c r="A5" s="605">
        <v>3</v>
      </c>
      <c r="B5" s="1017" t="s">
        <v>298</v>
      </c>
      <c r="C5" s="620">
        <v>18509</v>
      </c>
      <c r="D5" s="227">
        <v>33</v>
      </c>
      <c r="E5" s="228">
        <v>14</v>
      </c>
      <c r="F5" s="227">
        <v>28</v>
      </c>
      <c r="G5" s="227">
        <v>33</v>
      </c>
      <c r="H5" s="227">
        <v>0</v>
      </c>
      <c r="I5" s="227">
        <v>0</v>
      </c>
      <c r="J5" s="227">
        <f>SUM(D5:I5)-SMALL(D5:I5,1)-SMALL(D5:I5,2)</f>
        <v>108</v>
      </c>
      <c r="K5" s="230"/>
      <c r="L5" s="1286">
        <v>3</v>
      </c>
      <c r="M5" s="1281">
        <v>31</v>
      </c>
      <c r="O5" s="487">
        <v>3</v>
      </c>
      <c r="P5" s="2277" t="s">
        <v>502</v>
      </c>
      <c r="Q5" s="487"/>
      <c r="R5" s="1281">
        <v>31</v>
      </c>
    </row>
    <row r="6" spans="1:18" ht="15">
      <c r="A6" s="605">
        <v>4</v>
      </c>
      <c r="B6" s="188" t="s">
        <v>173</v>
      </c>
      <c r="C6" s="620">
        <v>26491</v>
      </c>
      <c r="D6" s="227">
        <v>27</v>
      </c>
      <c r="E6" s="228">
        <v>26</v>
      </c>
      <c r="F6" s="227">
        <v>26</v>
      </c>
      <c r="G6" s="227">
        <v>27</v>
      </c>
      <c r="H6" s="227">
        <v>0</v>
      </c>
      <c r="I6" s="227">
        <v>0</v>
      </c>
      <c r="J6" s="227">
        <f>SUM(D6:I6)-SMALL(D6:I6,1)-SMALL(D6:I6,2)</f>
        <v>106</v>
      </c>
      <c r="K6" s="230"/>
      <c r="L6" s="1287">
        <v>4</v>
      </c>
      <c r="M6" s="1280">
        <v>29</v>
      </c>
      <c r="O6" s="487">
        <v>4</v>
      </c>
      <c r="P6" s="2277" t="s">
        <v>503</v>
      </c>
      <c r="Q6" s="487"/>
      <c r="R6" s="1280">
        <v>29</v>
      </c>
    </row>
    <row r="7" spans="1:18" ht="15">
      <c r="A7" s="605">
        <v>5</v>
      </c>
      <c r="B7" s="188" t="s">
        <v>334</v>
      </c>
      <c r="C7" s="620">
        <v>22447</v>
      </c>
      <c r="D7" s="227">
        <v>24</v>
      </c>
      <c r="E7" s="1162">
        <v>31</v>
      </c>
      <c r="F7" s="1162">
        <v>31</v>
      </c>
      <c r="G7" s="227">
        <v>19</v>
      </c>
      <c r="H7" s="227">
        <v>0</v>
      </c>
      <c r="I7" s="227">
        <v>0</v>
      </c>
      <c r="J7" s="227">
        <f>SUM(D7:I7)-SMALL(D7:I7,1)-SMALL(D7:I7,2)</f>
        <v>105</v>
      </c>
      <c r="K7" s="230"/>
      <c r="L7" s="2273">
        <v>5</v>
      </c>
      <c r="M7" s="2273">
        <v>28</v>
      </c>
      <c r="O7" s="487">
        <v>5</v>
      </c>
      <c r="P7" s="1700" t="s">
        <v>213</v>
      </c>
      <c r="Q7" s="487"/>
      <c r="R7" s="2273">
        <v>28</v>
      </c>
    </row>
    <row r="8" spans="1:18" ht="15">
      <c r="A8" s="605">
        <v>6</v>
      </c>
      <c r="B8" s="188" t="s">
        <v>28</v>
      </c>
      <c r="C8" s="620">
        <v>25672</v>
      </c>
      <c r="D8" s="227">
        <v>20</v>
      </c>
      <c r="E8" s="228">
        <v>27</v>
      </c>
      <c r="F8" s="1162">
        <v>31</v>
      </c>
      <c r="G8" s="227">
        <v>21</v>
      </c>
      <c r="H8" s="227">
        <v>0</v>
      </c>
      <c r="I8" s="227">
        <v>0</v>
      </c>
      <c r="J8" s="227">
        <f>SUM(D8:I8)-SMALL(D8:I8,1)-SMALL(D8:I8,2)</f>
        <v>99</v>
      </c>
      <c r="K8" s="230"/>
      <c r="L8" s="2274">
        <v>6</v>
      </c>
      <c r="M8" s="2273">
        <v>27</v>
      </c>
      <c r="O8" s="487">
        <v>6</v>
      </c>
      <c r="P8" s="1700" t="s">
        <v>173</v>
      </c>
      <c r="Q8" s="487"/>
      <c r="R8" s="2273">
        <v>27</v>
      </c>
    </row>
    <row r="9" spans="1:18" ht="15">
      <c r="A9" s="605">
        <v>7</v>
      </c>
      <c r="B9" s="1017" t="s">
        <v>17</v>
      </c>
      <c r="C9" s="621">
        <v>29283</v>
      </c>
      <c r="D9" s="1015">
        <v>31</v>
      </c>
      <c r="E9" s="228">
        <v>22</v>
      </c>
      <c r="F9" s="227">
        <v>20</v>
      </c>
      <c r="G9" s="227">
        <v>26</v>
      </c>
      <c r="H9" s="227">
        <v>0</v>
      </c>
      <c r="I9" s="227">
        <v>0</v>
      </c>
      <c r="J9" s="227">
        <f>SUM(D9:I9)-SMALL(D9:I9,1)-SMALL(D9:I9,2)</f>
        <v>99</v>
      </c>
      <c r="K9" s="230"/>
      <c r="L9" s="2273">
        <v>7</v>
      </c>
      <c r="M9" s="2273">
        <v>26</v>
      </c>
      <c r="O9" s="487">
        <v>7</v>
      </c>
      <c r="P9" s="1700" t="s">
        <v>17</v>
      </c>
      <c r="Q9" s="487"/>
      <c r="R9" s="2273">
        <v>26</v>
      </c>
    </row>
    <row r="10" spans="1:18" ht="15">
      <c r="A10" s="605">
        <v>8</v>
      </c>
      <c r="B10" s="1016" t="s">
        <v>11</v>
      </c>
      <c r="C10" s="620">
        <v>22686</v>
      </c>
      <c r="D10" s="227">
        <v>26</v>
      </c>
      <c r="E10" s="228">
        <v>25</v>
      </c>
      <c r="F10" s="227">
        <v>17</v>
      </c>
      <c r="G10" s="2278">
        <v>31</v>
      </c>
      <c r="H10" s="227">
        <v>0</v>
      </c>
      <c r="I10" s="227">
        <v>0</v>
      </c>
      <c r="J10" s="227">
        <f>SUM(D10:I10)-SMALL(D10:I10,1)-SMALL(D10:I10,2)</f>
        <v>99</v>
      </c>
      <c r="K10" s="230"/>
      <c r="L10" s="2274">
        <v>8</v>
      </c>
      <c r="M10" s="2273">
        <v>25</v>
      </c>
      <c r="O10" s="487">
        <v>8</v>
      </c>
      <c r="P10" s="1700" t="s">
        <v>184</v>
      </c>
      <c r="Q10" s="487"/>
      <c r="R10" s="2273">
        <v>25</v>
      </c>
    </row>
    <row r="11" spans="1:18" ht="15">
      <c r="A11" s="605">
        <v>9</v>
      </c>
      <c r="B11" s="188" t="s">
        <v>34</v>
      </c>
      <c r="C11" s="620">
        <v>24089</v>
      </c>
      <c r="D11" s="228">
        <v>23</v>
      </c>
      <c r="E11" s="228">
        <v>24</v>
      </c>
      <c r="F11" s="227">
        <v>25</v>
      </c>
      <c r="G11" s="227">
        <v>24</v>
      </c>
      <c r="H11" s="227">
        <v>0</v>
      </c>
      <c r="I11" s="227">
        <v>0</v>
      </c>
      <c r="J11" s="227">
        <f>SUM(D11:I11)-SMALL(D11:I11,1)-SMALL(D11:I11,2)</f>
        <v>96</v>
      </c>
      <c r="K11" s="230"/>
      <c r="L11" s="2273">
        <v>9</v>
      </c>
      <c r="M11" s="2273">
        <v>24</v>
      </c>
      <c r="O11" s="487">
        <v>9</v>
      </c>
      <c r="P11" s="188" t="s">
        <v>34</v>
      </c>
      <c r="Q11" s="192">
        <v>24</v>
      </c>
      <c r="R11" s="2273">
        <v>24</v>
      </c>
    </row>
    <row r="12" spans="1:18" ht="15">
      <c r="A12" s="605">
        <v>10</v>
      </c>
      <c r="B12" s="188" t="s">
        <v>282</v>
      </c>
      <c r="C12" s="620">
        <v>26224</v>
      </c>
      <c r="D12" s="227">
        <v>25</v>
      </c>
      <c r="E12" s="228">
        <v>28</v>
      </c>
      <c r="F12" s="227">
        <v>24</v>
      </c>
      <c r="G12" s="227">
        <v>18</v>
      </c>
      <c r="H12" s="227">
        <v>0</v>
      </c>
      <c r="I12" s="227">
        <v>0</v>
      </c>
      <c r="J12" s="227">
        <f>SUM(D12:I12)-SMALL(D12:I12,1)-SMALL(D12:I12,2)</f>
        <v>95</v>
      </c>
      <c r="K12" s="230"/>
      <c r="L12" s="2275">
        <v>10</v>
      </c>
      <c r="M12" s="2276">
        <v>23</v>
      </c>
      <c r="O12" s="487">
        <v>10</v>
      </c>
      <c r="P12" s="1193" t="s">
        <v>73</v>
      </c>
      <c r="Q12" s="192">
        <v>23</v>
      </c>
      <c r="R12" s="2276">
        <v>23</v>
      </c>
    </row>
    <row r="13" spans="1:18" ht="17.25" customHeight="1">
      <c r="A13" s="605">
        <v>11</v>
      </c>
      <c r="B13" s="188" t="s">
        <v>90</v>
      </c>
      <c r="C13" s="620">
        <v>25124</v>
      </c>
      <c r="D13" s="227">
        <v>28</v>
      </c>
      <c r="E13" s="228">
        <v>21</v>
      </c>
      <c r="F13" s="227">
        <v>27</v>
      </c>
      <c r="G13" s="227">
        <v>17</v>
      </c>
      <c r="H13" s="227">
        <v>0</v>
      </c>
      <c r="I13" s="227">
        <v>0</v>
      </c>
      <c r="J13" s="227">
        <f>SUM(D13:I13)-SMALL(D13:I13,1)-SMALL(D13:I13,2)</f>
        <v>93</v>
      </c>
      <c r="K13" s="230"/>
      <c r="L13" s="2273">
        <v>11</v>
      </c>
      <c r="M13" s="2273">
        <v>22</v>
      </c>
      <c r="O13" s="487">
        <v>11</v>
      </c>
      <c r="P13" s="188" t="s">
        <v>107</v>
      </c>
      <c r="Q13" s="192">
        <v>22</v>
      </c>
      <c r="R13" s="2273">
        <v>22</v>
      </c>
    </row>
    <row r="14" spans="1:18" ht="15">
      <c r="A14" s="605">
        <v>12</v>
      </c>
      <c r="B14" s="188" t="s">
        <v>31</v>
      </c>
      <c r="C14" s="622">
        <v>23794</v>
      </c>
      <c r="D14" s="227">
        <v>21</v>
      </c>
      <c r="E14" s="228">
        <v>23</v>
      </c>
      <c r="F14" s="227">
        <v>16</v>
      </c>
      <c r="G14" s="2278">
        <v>31</v>
      </c>
      <c r="H14" s="227">
        <v>0</v>
      </c>
      <c r="I14" s="227">
        <v>0</v>
      </c>
      <c r="J14" s="227">
        <f>SUM(D14:I14)-SMALL(D14:I14,1)-SMALL(D14:I14,2)</f>
        <v>91</v>
      </c>
      <c r="K14" s="230"/>
      <c r="L14" s="2274">
        <v>12</v>
      </c>
      <c r="M14" s="2273">
        <v>21</v>
      </c>
      <c r="O14" s="487">
        <v>12</v>
      </c>
      <c r="P14" s="188" t="s">
        <v>28</v>
      </c>
      <c r="Q14" s="192">
        <v>21</v>
      </c>
      <c r="R14" s="2273">
        <v>21</v>
      </c>
    </row>
    <row r="15" spans="1:18" ht="15">
      <c r="A15" s="605">
        <v>13</v>
      </c>
      <c r="B15" s="1017" t="s">
        <v>32</v>
      </c>
      <c r="C15" s="620">
        <v>27316</v>
      </c>
      <c r="D15" s="1015">
        <v>31</v>
      </c>
      <c r="E15" s="228">
        <v>32</v>
      </c>
      <c r="F15" s="227">
        <v>23</v>
      </c>
      <c r="G15" s="227">
        <v>0</v>
      </c>
      <c r="H15" s="227">
        <v>0</v>
      </c>
      <c r="I15" s="227">
        <v>0</v>
      </c>
      <c r="J15" s="227">
        <f>SUM(D15:I15)-SMALL(D15:I15,1)-SMALL(D15:I15,2)</f>
        <v>86</v>
      </c>
      <c r="K15" s="230"/>
      <c r="L15" s="2273">
        <v>13</v>
      </c>
      <c r="M15" s="2273">
        <v>20</v>
      </c>
      <c r="O15" s="487">
        <v>13</v>
      </c>
      <c r="P15" s="188" t="s">
        <v>182</v>
      </c>
      <c r="Q15" s="192">
        <v>20</v>
      </c>
      <c r="R15" s="2273">
        <v>20</v>
      </c>
    </row>
    <row r="16" spans="1:18" ht="15">
      <c r="A16" s="605">
        <v>14</v>
      </c>
      <c r="B16" s="188" t="s">
        <v>184</v>
      </c>
      <c r="C16" s="621">
        <v>25881</v>
      </c>
      <c r="D16" s="227">
        <v>16</v>
      </c>
      <c r="E16" s="228">
        <v>19</v>
      </c>
      <c r="F16" s="227">
        <v>22</v>
      </c>
      <c r="G16" s="227">
        <v>25</v>
      </c>
      <c r="H16" s="227">
        <v>0</v>
      </c>
      <c r="I16" s="227">
        <v>0</v>
      </c>
      <c r="J16" s="227">
        <f>SUM(D16:I16)-SMALL(D16:I16,1)-SMALL(D16:I16,2)</f>
        <v>82</v>
      </c>
      <c r="K16" s="230"/>
      <c r="L16" s="2274">
        <v>14</v>
      </c>
      <c r="M16" s="2273">
        <v>19</v>
      </c>
      <c r="O16" s="487">
        <v>14</v>
      </c>
      <c r="P16" s="188" t="s">
        <v>334</v>
      </c>
      <c r="Q16" s="192">
        <v>19</v>
      </c>
      <c r="R16" s="2273">
        <v>19</v>
      </c>
    </row>
    <row r="17" spans="1:18" ht="15">
      <c r="A17" s="605">
        <v>15</v>
      </c>
      <c r="B17" s="188" t="s">
        <v>182</v>
      </c>
      <c r="C17" s="621">
        <v>27680</v>
      </c>
      <c r="D17" s="227">
        <v>19</v>
      </c>
      <c r="E17" s="228">
        <v>15</v>
      </c>
      <c r="F17" s="227">
        <v>19</v>
      </c>
      <c r="G17" s="227">
        <v>20</v>
      </c>
      <c r="H17" s="227">
        <v>0</v>
      </c>
      <c r="I17" s="227">
        <v>0</v>
      </c>
      <c r="J17" s="227">
        <f>SUM(D17:I17)-SMALL(D17:I17,1)-SMALL(D17:I17,2)</f>
        <v>73</v>
      </c>
      <c r="K17" s="230"/>
      <c r="L17" s="2273">
        <v>15</v>
      </c>
      <c r="M17" s="2273">
        <v>18</v>
      </c>
      <c r="O17" s="487">
        <v>15</v>
      </c>
      <c r="P17" s="188" t="s">
        <v>282</v>
      </c>
      <c r="Q17" s="192">
        <v>18</v>
      </c>
      <c r="R17" s="2273">
        <v>18</v>
      </c>
    </row>
    <row r="18" spans="1:18" ht="15">
      <c r="A18" s="605">
        <v>16</v>
      </c>
      <c r="B18" s="1058" t="s">
        <v>418</v>
      </c>
      <c r="C18" s="1057">
        <v>26961</v>
      </c>
      <c r="D18" s="487">
        <v>0</v>
      </c>
      <c r="E18" s="228">
        <v>20</v>
      </c>
      <c r="F18" s="227">
        <v>14</v>
      </c>
      <c r="G18" s="227">
        <v>28</v>
      </c>
      <c r="H18" s="227">
        <v>0</v>
      </c>
      <c r="I18" s="227">
        <v>0</v>
      </c>
      <c r="J18" s="227">
        <f>SUM(D18:I18)-SMALL(D18:I18,1)-SMALL(D18:I18,2)</f>
        <v>62</v>
      </c>
      <c r="K18" s="230"/>
      <c r="L18" s="2274">
        <v>16</v>
      </c>
      <c r="M18" s="2273">
        <v>17</v>
      </c>
      <c r="O18" s="487">
        <v>16</v>
      </c>
      <c r="P18" s="188" t="s">
        <v>90</v>
      </c>
      <c r="Q18" s="192">
        <v>17</v>
      </c>
      <c r="R18" s="2273">
        <v>17</v>
      </c>
    </row>
    <row r="19" spans="1:18" ht="15">
      <c r="A19" s="605">
        <v>17</v>
      </c>
      <c r="B19" s="188" t="s">
        <v>91</v>
      </c>
      <c r="C19" s="621">
        <v>28509</v>
      </c>
      <c r="D19" s="227">
        <v>14</v>
      </c>
      <c r="E19" s="228">
        <v>17</v>
      </c>
      <c r="F19" s="227">
        <v>15</v>
      </c>
      <c r="G19" s="227">
        <v>15</v>
      </c>
      <c r="H19" s="227">
        <v>0</v>
      </c>
      <c r="I19" s="227">
        <v>0</v>
      </c>
      <c r="J19" s="227">
        <f>SUM(D19:I19)-SMALL(D19:I19,1)-SMALL(D19:I19,2)</f>
        <v>61</v>
      </c>
      <c r="K19" s="230"/>
      <c r="L19" s="2273">
        <v>17</v>
      </c>
      <c r="M19" s="2273">
        <v>16</v>
      </c>
      <c r="O19" s="187">
        <v>17</v>
      </c>
      <c r="P19" s="188" t="s">
        <v>303</v>
      </c>
      <c r="Q19" s="487"/>
      <c r="R19" s="2273">
        <v>16</v>
      </c>
    </row>
    <row r="20" spans="1:18" ht="15">
      <c r="A20" s="605">
        <v>18</v>
      </c>
      <c r="B20" s="188" t="s">
        <v>303</v>
      </c>
      <c r="C20" s="621">
        <v>27460</v>
      </c>
      <c r="D20" s="227">
        <v>15</v>
      </c>
      <c r="E20" s="228">
        <v>16</v>
      </c>
      <c r="F20" s="227">
        <v>12</v>
      </c>
      <c r="G20" s="227">
        <v>16</v>
      </c>
      <c r="H20" s="227">
        <v>0</v>
      </c>
      <c r="I20" s="227">
        <v>0</v>
      </c>
      <c r="J20" s="227">
        <f>SUM(D20:I20)-SMALL(D20:I20,1)-SMALL(D20:I20,2)</f>
        <v>59</v>
      </c>
      <c r="K20" s="230"/>
      <c r="L20" s="2274">
        <v>18</v>
      </c>
      <c r="M20" s="2273">
        <v>15</v>
      </c>
      <c r="O20" s="187">
        <v>18</v>
      </c>
      <c r="P20" s="1193" t="s">
        <v>134</v>
      </c>
      <c r="Q20" s="487"/>
      <c r="R20" s="2273">
        <v>15</v>
      </c>
    </row>
    <row r="21" spans="1:13" ht="15">
      <c r="A21" s="605">
        <v>19</v>
      </c>
      <c r="B21" s="188" t="s">
        <v>115</v>
      </c>
      <c r="C21" s="621">
        <v>26498</v>
      </c>
      <c r="D21" s="227">
        <v>17</v>
      </c>
      <c r="E21" s="228">
        <v>13</v>
      </c>
      <c r="F21" s="227">
        <v>21</v>
      </c>
      <c r="G21" s="227">
        <v>0</v>
      </c>
      <c r="H21" s="227">
        <v>0</v>
      </c>
      <c r="I21" s="227">
        <v>0</v>
      </c>
      <c r="J21" s="227">
        <f>SUM(D21:I21)-SMALL(D21:I21,1)-SMALL(D21:I21,2)</f>
        <v>51</v>
      </c>
      <c r="K21" s="230"/>
      <c r="L21" s="2273">
        <v>19</v>
      </c>
      <c r="M21" s="2273">
        <v>14</v>
      </c>
    </row>
    <row r="22" spans="1:13" ht="15">
      <c r="A22" s="605">
        <v>20</v>
      </c>
      <c r="B22" s="188" t="s">
        <v>176</v>
      </c>
      <c r="C22" s="620">
        <v>25047</v>
      </c>
      <c r="D22" s="227">
        <v>18</v>
      </c>
      <c r="E22" s="228">
        <v>18</v>
      </c>
      <c r="F22" s="227">
        <v>13</v>
      </c>
      <c r="G22" s="227">
        <v>0</v>
      </c>
      <c r="H22" s="227">
        <v>0</v>
      </c>
      <c r="I22" s="227">
        <v>0</v>
      </c>
      <c r="J22" s="227">
        <f>SUM(D22:I22)-SMALL(D22:I22,1)-SMALL(D22:I22,2)</f>
        <v>49</v>
      </c>
      <c r="K22" s="230"/>
      <c r="L22" s="2274">
        <v>20</v>
      </c>
      <c r="M22" s="2273">
        <v>13</v>
      </c>
    </row>
    <row r="23" spans="1:13" ht="15">
      <c r="A23" s="605">
        <v>21</v>
      </c>
      <c r="B23" s="1193" t="s">
        <v>465</v>
      </c>
      <c r="C23" s="1361">
        <v>22579</v>
      </c>
      <c r="D23" s="227">
        <v>0</v>
      </c>
      <c r="E23" s="228">
        <v>0</v>
      </c>
      <c r="F23" s="227">
        <v>0</v>
      </c>
      <c r="G23" s="227">
        <v>23</v>
      </c>
      <c r="H23" s="227">
        <v>0</v>
      </c>
      <c r="I23" s="227">
        <v>0</v>
      </c>
      <c r="J23" s="227">
        <f>SUM(D23:I23)-SMALL(D23:I23,1)-SMALL(D23:I23,2)</f>
        <v>23</v>
      </c>
      <c r="K23" s="230"/>
      <c r="L23" s="2273">
        <v>21</v>
      </c>
      <c r="M23" s="2273">
        <v>12</v>
      </c>
    </row>
    <row r="24" spans="1:13" ht="20.25" customHeight="1">
      <c r="A24" s="605">
        <v>22</v>
      </c>
      <c r="B24" s="1193" t="s">
        <v>429</v>
      </c>
      <c r="C24" s="620">
        <v>17995</v>
      </c>
      <c r="D24" s="227">
        <v>0</v>
      </c>
      <c r="E24" s="228">
        <v>0</v>
      </c>
      <c r="F24" s="227">
        <v>18</v>
      </c>
      <c r="G24" s="227">
        <v>0</v>
      </c>
      <c r="H24" s="227">
        <v>0</v>
      </c>
      <c r="I24" s="227">
        <v>0</v>
      </c>
      <c r="J24" s="227">
        <f>SUM(D24:I24)-SMALL(D24:I24,1)-SMALL(D24:I24,2)</f>
        <v>18</v>
      </c>
      <c r="K24" s="230"/>
      <c r="L24" s="2274">
        <v>22</v>
      </c>
      <c r="M24" s="2273">
        <v>11</v>
      </c>
    </row>
    <row r="25" spans="1:13" ht="15">
      <c r="A25" s="242"/>
      <c r="B25" s="600"/>
      <c r="C25" s="624"/>
      <c r="D25" s="229"/>
      <c r="E25" s="234"/>
      <c r="F25" s="229"/>
      <c r="G25" s="229"/>
      <c r="H25" s="229"/>
      <c r="I25" s="229"/>
      <c r="J25" s="229"/>
      <c r="K25" s="230"/>
      <c r="L25" s="2273">
        <v>23</v>
      </c>
      <c r="M25" s="2273">
        <v>10</v>
      </c>
    </row>
    <row r="26" spans="1:13" ht="15">
      <c r="A26" s="242"/>
      <c r="B26" s="600"/>
      <c r="C26" s="624"/>
      <c r="D26" s="229"/>
      <c r="E26" s="234"/>
      <c r="F26" s="229"/>
      <c r="G26" s="229"/>
      <c r="H26" s="229"/>
      <c r="I26" s="229"/>
      <c r="J26" s="229"/>
      <c r="K26" s="230"/>
      <c r="L26" s="2274">
        <v>24</v>
      </c>
      <c r="M26" s="2273">
        <v>9</v>
      </c>
    </row>
    <row r="27" spans="1:13" ht="15">
      <c r="A27" s="242"/>
      <c r="B27" s="1161"/>
      <c r="C27" s="823"/>
      <c r="D27" s="229"/>
      <c r="E27" s="234"/>
      <c r="F27" s="229"/>
      <c r="G27" s="229"/>
      <c r="H27" s="229"/>
      <c r="I27" s="229"/>
      <c r="J27" s="229"/>
      <c r="K27" s="230"/>
      <c r="L27" s="2273">
        <v>25</v>
      </c>
      <c r="M27" s="2273">
        <v>8</v>
      </c>
    </row>
    <row r="28" spans="1:13" ht="15">
      <c r="A28" s="242"/>
      <c r="B28" s="600"/>
      <c r="C28" s="823"/>
      <c r="D28" s="229"/>
      <c r="E28" s="234"/>
      <c r="F28" s="229"/>
      <c r="G28" s="229"/>
      <c r="H28" s="229"/>
      <c r="I28" s="229"/>
      <c r="J28" s="229"/>
      <c r="K28" s="230"/>
      <c r="L28" s="2274">
        <v>26</v>
      </c>
      <c r="M28" s="2273">
        <v>7</v>
      </c>
    </row>
    <row r="29" spans="1:13" ht="15">
      <c r="A29" s="242"/>
      <c r="B29" s="600"/>
      <c r="C29" s="823"/>
      <c r="D29" s="229"/>
      <c r="E29" s="234"/>
      <c r="F29" s="229"/>
      <c r="G29" s="229"/>
      <c r="H29" s="229"/>
      <c r="I29" s="229"/>
      <c r="J29" s="229"/>
      <c r="K29" s="230"/>
      <c r="L29" s="2273">
        <v>27</v>
      </c>
      <c r="M29" s="2273">
        <v>6</v>
      </c>
    </row>
    <row r="30" spans="1:13" ht="15">
      <c r="A30" s="242"/>
      <c r="B30" s="821"/>
      <c r="C30" s="624"/>
      <c r="D30" s="229"/>
      <c r="E30" s="234"/>
      <c r="F30" s="229"/>
      <c r="G30" s="229"/>
      <c r="H30" s="229"/>
      <c r="I30" s="229"/>
      <c r="J30" s="229"/>
      <c r="K30" s="230"/>
      <c r="L30" s="2274">
        <v>28</v>
      </c>
      <c r="M30" s="2273">
        <v>5</v>
      </c>
    </row>
    <row r="31" spans="1:13" ht="15">
      <c r="A31" s="242"/>
      <c r="B31" s="600"/>
      <c r="C31" s="823"/>
      <c r="D31" s="229"/>
      <c r="E31" s="234"/>
      <c r="F31" s="229"/>
      <c r="G31" s="229"/>
      <c r="H31" s="229"/>
      <c r="I31" s="229"/>
      <c r="J31" s="229"/>
      <c r="K31" s="230"/>
      <c r="L31" s="2273">
        <v>29</v>
      </c>
      <c r="M31" s="2273">
        <v>4</v>
      </c>
    </row>
    <row r="32" spans="1:13" ht="15">
      <c r="A32" s="242"/>
      <c r="B32" s="600"/>
      <c r="C32" s="624"/>
      <c r="D32" s="229"/>
      <c r="E32" s="234"/>
      <c r="F32" s="229"/>
      <c r="G32" s="229"/>
      <c r="H32" s="229"/>
      <c r="I32" s="229"/>
      <c r="J32" s="229"/>
      <c r="K32" s="230"/>
      <c r="L32" s="2274">
        <v>30</v>
      </c>
      <c r="M32" s="2273">
        <v>3</v>
      </c>
    </row>
    <row r="33" spans="1:13" ht="15">
      <c r="A33" s="242"/>
      <c r="B33" s="600"/>
      <c r="C33" s="624"/>
      <c r="D33" s="229"/>
      <c r="E33" s="234"/>
      <c r="F33" s="229"/>
      <c r="G33" s="229"/>
      <c r="H33" s="229"/>
      <c r="I33" s="229"/>
      <c r="J33" s="229"/>
      <c r="K33" s="230"/>
      <c r="L33" s="2273">
        <v>31</v>
      </c>
      <c r="M33" s="2273">
        <v>2</v>
      </c>
    </row>
    <row r="34" spans="1:13" ht="15">
      <c r="A34" s="242"/>
      <c r="B34" s="600"/>
      <c r="C34" s="624"/>
      <c r="D34" s="229"/>
      <c r="E34" s="234"/>
      <c r="F34" s="229"/>
      <c r="G34" s="229"/>
      <c r="H34" s="229"/>
      <c r="I34" s="229"/>
      <c r="J34" s="229"/>
      <c r="K34" s="230"/>
      <c r="L34" s="2274" t="s">
        <v>123</v>
      </c>
      <c r="M34" s="2273" t="s">
        <v>124</v>
      </c>
    </row>
    <row r="35" spans="1:13" ht="15">
      <c r="A35" s="242"/>
      <c r="B35" s="600"/>
      <c r="C35" s="823"/>
      <c r="D35" s="229"/>
      <c r="E35" s="234"/>
      <c r="F35" s="229"/>
      <c r="G35" s="229"/>
      <c r="H35" s="229"/>
      <c r="I35" s="229"/>
      <c r="J35" s="229"/>
      <c r="K35" s="230"/>
      <c r="L35" s="239" t="s">
        <v>125</v>
      </c>
      <c r="M35" s="2273">
        <v>0</v>
      </c>
    </row>
    <row r="36" spans="1:13" ht="15">
      <c r="A36" s="242"/>
      <c r="B36" s="600"/>
      <c r="C36" s="624"/>
      <c r="D36" s="229"/>
      <c r="E36" s="234"/>
      <c r="F36" s="229"/>
      <c r="G36" s="229"/>
      <c r="H36" s="229"/>
      <c r="I36" s="229"/>
      <c r="J36" s="229"/>
      <c r="K36" s="230"/>
      <c r="L36" s="240"/>
      <c r="M36" s="229"/>
    </row>
    <row r="37" spans="1:13" ht="15">
      <c r="A37" s="242"/>
      <c r="B37" s="821"/>
      <c r="C37" s="822"/>
      <c r="D37" s="229"/>
      <c r="E37" s="234"/>
      <c r="F37" s="229"/>
      <c r="G37" s="229"/>
      <c r="H37" s="229"/>
      <c r="I37" s="229"/>
      <c r="J37" s="229"/>
      <c r="K37" s="230"/>
      <c r="L37" s="241"/>
      <c r="M37" s="241"/>
    </row>
    <row r="38" spans="1:13" ht="15">
      <c r="A38" s="242"/>
      <c r="B38" s="821"/>
      <c r="C38" s="822"/>
      <c r="D38" s="229"/>
      <c r="E38" s="234"/>
      <c r="F38" s="229"/>
      <c r="G38" s="229"/>
      <c r="H38" s="229"/>
      <c r="I38" s="229"/>
      <c r="J38" s="229"/>
      <c r="K38" s="230"/>
      <c r="L38" s="229"/>
      <c r="M38" s="229"/>
    </row>
    <row r="39" spans="1:13" ht="15">
      <c r="A39" s="242"/>
      <c r="B39" s="600"/>
      <c r="C39" s="624"/>
      <c r="D39" s="229"/>
      <c r="E39" s="234"/>
      <c r="F39" s="229"/>
      <c r="G39" s="229"/>
      <c r="H39" s="229"/>
      <c r="I39" s="229"/>
      <c r="J39" s="229"/>
      <c r="K39" s="230"/>
      <c r="L39" s="229"/>
      <c r="M39" s="229"/>
    </row>
    <row r="40" spans="1:13" ht="15">
      <c r="A40" s="242"/>
      <c r="B40" s="600"/>
      <c r="C40" s="624"/>
      <c r="D40" s="229"/>
      <c r="E40" s="234"/>
      <c r="F40" s="229"/>
      <c r="G40" s="229"/>
      <c r="H40" s="229"/>
      <c r="I40" s="229"/>
      <c r="J40" s="229"/>
      <c r="K40" s="230"/>
      <c r="L40" s="229"/>
      <c r="M40" s="229"/>
    </row>
    <row r="41" spans="1:13" ht="15">
      <c r="A41" s="242"/>
      <c r="B41" s="600"/>
      <c r="C41" s="823"/>
      <c r="D41" s="229"/>
      <c r="E41" s="234"/>
      <c r="F41" s="229"/>
      <c r="G41" s="229"/>
      <c r="H41" s="229"/>
      <c r="I41" s="229"/>
      <c r="J41" s="229"/>
      <c r="K41" s="230"/>
      <c r="L41" s="229"/>
      <c r="M41" s="229"/>
    </row>
    <row r="42" spans="1:13" ht="15">
      <c r="A42" s="242"/>
      <c r="B42" s="600"/>
      <c r="C42" s="624"/>
      <c r="D42" s="229"/>
      <c r="E42" s="234"/>
      <c r="F42" s="229"/>
      <c r="G42" s="229"/>
      <c r="H42" s="229"/>
      <c r="I42" s="229"/>
      <c r="J42" s="229"/>
      <c r="K42" s="230"/>
      <c r="L42" s="240"/>
      <c r="M42" s="229"/>
    </row>
    <row r="43" spans="1:13" ht="15">
      <c r="A43" s="242"/>
      <c r="B43" s="600"/>
      <c r="C43" s="823"/>
      <c r="D43" s="229"/>
      <c r="E43" s="234"/>
      <c r="F43" s="229"/>
      <c r="G43" s="229"/>
      <c r="H43" s="229"/>
      <c r="I43" s="229"/>
      <c r="J43" s="229"/>
      <c r="K43" s="230"/>
      <c r="L43" s="229"/>
      <c r="M43" s="229"/>
    </row>
    <row r="44" spans="1:13" ht="15">
      <c r="A44" s="242"/>
      <c r="B44" s="242"/>
      <c r="C44" s="623"/>
      <c r="D44" s="229"/>
      <c r="E44" s="234"/>
      <c r="F44" s="244"/>
      <c r="G44" s="244"/>
      <c r="H44" s="244"/>
      <c r="I44" s="244"/>
      <c r="J44" s="229"/>
      <c r="K44" s="230"/>
      <c r="L44" s="240"/>
      <c r="M44" s="229"/>
    </row>
    <row r="45" spans="1:13" ht="15">
      <c r="A45" s="242"/>
      <c r="B45" s="614"/>
      <c r="C45" s="624"/>
      <c r="D45" s="244"/>
      <c r="E45" s="614"/>
      <c r="F45" s="614"/>
      <c r="G45" s="614"/>
      <c r="H45" s="614"/>
      <c r="I45" s="614"/>
      <c r="J45" s="229"/>
      <c r="K45" s="230"/>
      <c r="L45" s="229"/>
      <c r="M45" s="229"/>
    </row>
    <row r="46" spans="1:13" ht="15">
      <c r="A46" s="242"/>
      <c r="B46" s="242"/>
      <c r="C46" s="624"/>
      <c r="D46" s="229"/>
      <c r="E46" s="234"/>
      <c r="F46" s="243"/>
      <c r="G46" s="243"/>
      <c r="H46" s="243"/>
      <c r="I46" s="243"/>
      <c r="J46" s="229"/>
      <c r="K46" s="230"/>
      <c r="L46" s="229"/>
      <c r="M46" s="229"/>
    </row>
    <row r="47" spans="1:13" ht="15">
      <c r="A47" s="242"/>
      <c r="B47" s="242"/>
      <c r="C47" s="624"/>
      <c r="D47" s="229"/>
      <c r="E47" s="234"/>
      <c r="F47" s="243"/>
      <c r="G47" s="243"/>
      <c r="H47" s="243"/>
      <c r="I47" s="243"/>
      <c r="J47" s="229"/>
      <c r="K47" s="230"/>
      <c r="L47" s="229"/>
      <c r="M47" s="229"/>
    </row>
    <row r="48" spans="1:13" ht="15">
      <c r="A48" s="242"/>
      <c r="B48" s="242"/>
      <c r="C48" s="624"/>
      <c r="D48" s="229"/>
      <c r="E48" s="234"/>
      <c r="F48" s="243"/>
      <c r="G48" s="243"/>
      <c r="H48" s="243"/>
      <c r="I48" s="243"/>
      <c r="J48" s="229"/>
      <c r="K48" s="230"/>
      <c r="L48" s="229"/>
      <c r="M48" s="229"/>
    </row>
    <row r="49" spans="1:13" ht="15">
      <c r="A49" s="242"/>
      <c r="B49" s="242"/>
      <c r="C49" s="624"/>
      <c r="D49" s="229"/>
      <c r="E49" s="234"/>
      <c r="F49" s="243"/>
      <c r="G49" s="243"/>
      <c r="H49" s="243"/>
      <c r="I49" s="243"/>
      <c r="J49" s="229"/>
      <c r="K49" s="230"/>
      <c r="L49" s="240"/>
      <c r="M49" s="229"/>
    </row>
    <row r="50" spans="1:13" ht="15">
      <c r="A50" s="242"/>
      <c r="B50" s="244"/>
      <c r="C50" s="244"/>
      <c r="D50" s="243"/>
      <c r="E50" s="243"/>
      <c r="F50" s="243"/>
      <c r="G50" s="243"/>
      <c r="H50" s="243"/>
      <c r="I50" s="243"/>
      <c r="J50" s="245"/>
      <c r="K50" s="230"/>
      <c r="L50" s="229"/>
      <c r="M50" s="229"/>
    </row>
    <row r="51" spans="1:13" ht="15">
      <c r="A51" s="242"/>
      <c r="B51" s="242"/>
      <c r="C51" s="242"/>
      <c r="D51" s="243"/>
      <c r="E51" s="243"/>
      <c r="F51" s="243"/>
      <c r="G51" s="243"/>
      <c r="H51" s="243"/>
      <c r="I51" s="243"/>
      <c r="J51" s="245"/>
      <c r="K51" s="230"/>
      <c r="L51" s="240"/>
      <c r="M51" s="229"/>
    </row>
    <row r="52" spans="1:13" ht="15">
      <c r="A52" s="242"/>
      <c r="B52" s="244"/>
      <c r="C52" s="244"/>
      <c r="D52" s="243"/>
      <c r="E52" s="241"/>
      <c r="F52" s="241"/>
      <c r="G52" s="241"/>
      <c r="H52" s="241"/>
      <c r="I52" s="241"/>
      <c r="J52" s="245"/>
      <c r="K52" s="230"/>
      <c r="L52" s="229"/>
      <c r="M52" s="229"/>
    </row>
    <row r="53" spans="1:13" ht="15">
      <c r="A53" s="242"/>
      <c r="B53" s="242"/>
      <c r="C53" s="242"/>
      <c r="D53" s="243"/>
      <c r="E53" s="243"/>
      <c r="F53" s="243"/>
      <c r="G53" s="243"/>
      <c r="H53" s="243"/>
      <c r="I53" s="243"/>
      <c r="J53" s="245"/>
      <c r="K53" s="230"/>
      <c r="L53" s="240"/>
      <c r="M53" s="229"/>
    </row>
    <row r="54" spans="1:13" ht="15">
      <c r="A54" s="242"/>
      <c r="B54" s="242"/>
      <c r="C54" s="242"/>
      <c r="D54" s="243"/>
      <c r="E54" s="243"/>
      <c r="F54" s="243"/>
      <c r="G54" s="243"/>
      <c r="H54" s="243"/>
      <c r="I54" s="243"/>
      <c r="J54" s="245"/>
      <c r="K54" s="230"/>
      <c r="L54" s="229"/>
      <c r="M54" s="229"/>
    </row>
    <row r="55" spans="1:13" s="241" customFormat="1" ht="15">
      <c r="A55" s="242"/>
      <c r="B55" s="242"/>
      <c r="C55" s="242"/>
      <c r="D55" s="243"/>
      <c r="E55" s="243"/>
      <c r="F55" s="243"/>
      <c r="G55" s="243"/>
      <c r="H55" s="243"/>
      <c r="I55" s="243"/>
      <c r="J55" s="245"/>
      <c r="K55" s="230"/>
      <c r="L55" s="240"/>
      <c r="M55" s="229"/>
    </row>
    <row r="56" spans="1:13" s="241" customFormat="1" ht="15">
      <c r="A56" s="242"/>
      <c r="B56" s="242"/>
      <c r="C56" s="242"/>
      <c r="D56" s="243"/>
      <c r="E56" s="243"/>
      <c r="F56" s="243"/>
      <c r="G56" s="243"/>
      <c r="H56" s="243"/>
      <c r="I56" s="243"/>
      <c r="J56" s="245"/>
      <c r="K56" s="230"/>
      <c r="L56" s="229"/>
      <c r="M56" s="229"/>
    </row>
    <row r="57" spans="1:211" s="246" customFormat="1" ht="15">
      <c r="A57" s="242"/>
      <c r="B57" s="242"/>
      <c r="C57" s="242"/>
      <c r="D57" s="243"/>
      <c r="E57" s="243"/>
      <c r="F57" s="243"/>
      <c r="G57" s="243"/>
      <c r="H57" s="243"/>
      <c r="I57" s="243"/>
      <c r="J57" s="245"/>
      <c r="K57" s="198"/>
      <c r="L57" s="240"/>
      <c r="M57" s="229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</row>
    <row r="58" spans="1:13" s="241" customFormat="1" ht="15">
      <c r="A58" s="242"/>
      <c r="B58" s="242"/>
      <c r="C58" s="242"/>
      <c r="D58" s="243"/>
      <c r="E58" s="243"/>
      <c r="F58" s="243"/>
      <c r="G58" s="243"/>
      <c r="H58" s="243"/>
      <c r="I58" s="243"/>
      <c r="J58" s="245"/>
      <c r="K58" s="198"/>
      <c r="L58" s="229"/>
      <c r="M58" s="229"/>
    </row>
    <row r="59" spans="1:13" s="241" customFormat="1" ht="15">
      <c r="A59" s="242"/>
      <c r="B59" s="242"/>
      <c r="C59" s="242"/>
      <c r="D59" s="243"/>
      <c r="E59" s="243"/>
      <c r="F59" s="243"/>
      <c r="G59" s="243"/>
      <c r="H59" s="243"/>
      <c r="I59" s="243"/>
      <c r="J59" s="245"/>
      <c r="K59" s="198"/>
      <c r="L59" s="240"/>
      <c r="M59" s="229"/>
    </row>
    <row r="60" spans="1:13" s="241" customFormat="1" ht="15">
      <c r="A60" s="242"/>
      <c r="B60" s="242"/>
      <c r="C60" s="242"/>
      <c r="D60" s="243"/>
      <c r="E60" s="243"/>
      <c r="F60" s="243"/>
      <c r="G60" s="243"/>
      <c r="H60" s="243"/>
      <c r="I60" s="243"/>
      <c r="J60" s="245"/>
      <c r="K60" s="198"/>
      <c r="L60" s="229"/>
      <c r="M60" s="229"/>
    </row>
    <row r="61" spans="1:13" s="241" customFormat="1" ht="15">
      <c r="A61" s="242"/>
      <c r="B61" s="242"/>
      <c r="C61" s="242"/>
      <c r="D61" s="243"/>
      <c r="E61" s="243"/>
      <c r="F61" s="243"/>
      <c r="G61" s="243"/>
      <c r="H61" s="243"/>
      <c r="I61" s="243"/>
      <c r="J61" s="245"/>
      <c r="K61" s="198"/>
      <c r="L61" s="240"/>
      <c r="M61" s="229"/>
    </row>
    <row r="62" spans="1:13" s="241" customFormat="1" ht="15">
      <c r="A62" s="242"/>
      <c r="B62" s="242"/>
      <c r="C62" s="242"/>
      <c r="D62" s="243"/>
      <c r="E62" s="243"/>
      <c r="F62" s="243"/>
      <c r="G62" s="243"/>
      <c r="H62" s="243"/>
      <c r="I62" s="243"/>
      <c r="J62" s="245"/>
      <c r="K62" s="230"/>
      <c r="L62" s="230"/>
      <c r="M62" s="230"/>
    </row>
    <row r="63" ht="14.25">
      <c r="A63" s="242"/>
    </row>
  </sheetData>
  <sheetProtection/>
  <mergeCells count="2">
    <mergeCell ref="L1:M1"/>
    <mergeCell ref="A1:J1"/>
  </mergeCells>
  <conditionalFormatting sqref="K48:L61 K47 K43:L46 K3:K42 L38:L42 L36 D45:I48 E44:I44 D49:J62">
    <cfRule type="cellIs" priority="8" dxfId="0" operator="greaterThan">
      <formula>199</formula>
    </cfRule>
  </conditionalFormatting>
  <conditionalFormatting sqref="L3:L6">
    <cfRule type="cellIs" priority="1" dxfId="0" operator="greaterThan">
      <formula>199</formula>
    </cfRule>
  </conditionalFormatting>
  <conditionalFormatting sqref="L35">
    <cfRule type="cellIs" priority="3" dxfId="0" operator="greaterThan">
      <formula>199</formula>
    </cfRule>
  </conditionalFormatting>
  <conditionalFormatting sqref="L7:L34">
    <cfRule type="cellIs" priority="2" dxfId="0" operator="greaterThan">
      <formula>199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90" zoomScaleNormal="90" zoomScalePageLayoutView="0" workbookViewId="0" topLeftCell="A16">
      <selection activeCell="F44" sqref="F44"/>
    </sheetView>
  </sheetViews>
  <sheetFormatPr defaultColWidth="8.28125" defaultRowHeight="15" outlineLevelCol="1"/>
  <cols>
    <col min="1" max="1" width="6.00390625" style="66" bestFit="1" customWidth="1"/>
    <col min="2" max="2" width="24.421875" style="150" bestFit="1" customWidth="1"/>
    <col min="3" max="5" width="7.28125" style="150" customWidth="1"/>
    <col min="6" max="8" width="7.28125" style="150" customWidth="1" outlineLevel="1"/>
    <col min="9" max="9" width="7.57421875" style="150" bestFit="1" customWidth="1"/>
    <col min="10" max="11" width="11.140625" style="150" bestFit="1" customWidth="1"/>
    <col min="12" max="12" width="9.7109375" style="150" bestFit="1" customWidth="1"/>
    <col min="13" max="13" width="11.00390625" style="150" hidden="1" customWidth="1"/>
    <col min="14" max="16384" width="8.28125" style="150" customWidth="1"/>
  </cols>
  <sheetData>
    <row r="1" spans="1:12" ht="14.25" customHeight="1">
      <c r="A1" s="465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3" ht="36.75" customHeight="1" thickBot="1">
      <c r="A2" s="1911" t="s">
        <v>377</v>
      </c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57"/>
    </row>
    <row r="3" spans="1:13" ht="14.25" customHeight="1">
      <c r="A3" s="1923" t="s">
        <v>8</v>
      </c>
      <c r="B3" s="1925" t="s">
        <v>18</v>
      </c>
      <c r="C3" s="1927" t="s">
        <v>9</v>
      </c>
      <c r="D3" s="1927"/>
      <c r="E3" s="1927"/>
      <c r="F3" s="1927"/>
      <c r="G3" s="1927"/>
      <c r="H3" s="94"/>
      <c r="I3" s="1914" t="s">
        <v>19</v>
      </c>
      <c r="J3" s="76" t="s">
        <v>20</v>
      </c>
      <c r="K3" s="1916" t="s">
        <v>22</v>
      </c>
      <c r="L3" s="1916" t="s">
        <v>23</v>
      </c>
      <c r="M3" s="1918" t="s">
        <v>63</v>
      </c>
    </row>
    <row r="4" spans="1:13" ht="14.25" customHeight="1" thickBot="1">
      <c r="A4" s="1924"/>
      <c r="B4" s="1926"/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  <c r="I4" s="1915"/>
      <c r="J4" s="70" t="s">
        <v>21</v>
      </c>
      <c r="K4" s="1917"/>
      <c r="L4" s="1917"/>
      <c r="M4" s="1919"/>
    </row>
    <row r="5" spans="1:13" ht="14.25" customHeight="1">
      <c r="A5" s="74">
        <v>1</v>
      </c>
      <c r="B5" s="862" t="s">
        <v>325</v>
      </c>
      <c r="C5" s="104">
        <v>147</v>
      </c>
      <c r="D5" s="104">
        <v>165</v>
      </c>
      <c r="E5" s="104">
        <v>215</v>
      </c>
      <c r="F5" s="784">
        <v>202</v>
      </c>
      <c r="G5" s="784">
        <v>168</v>
      </c>
      <c r="H5" s="784">
        <v>157</v>
      </c>
      <c r="I5" s="77">
        <f aca="true" t="shared" si="0" ref="I5:I14">SUM(C5:H5)</f>
        <v>1054</v>
      </c>
      <c r="J5" s="77">
        <f>SUM(C5:H6)</f>
        <v>2041</v>
      </c>
      <c r="K5" s="78">
        <f>_xlfn.IFERROR(AVERAGE(C5:H6),0)</f>
        <v>170.08333333333334</v>
      </c>
      <c r="L5" s="792">
        <f aca="true" t="shared" si="1" ref="L5:L14">_xlfn.IFERROR(AVERAGE(C5:H5),0)</f>
        <v>175.66666666666666</v>
      </c>
      <c r="M5" s="1972">
        <f>J5-$J$9</f>
        <v>160</v>
      </c>
    </row>
    <row r="6" spans="1:13" ht="14.25" customHeight="1" thickBot="1">
      <c r="A6" s="79"/>
      <c r="B6" s="874" t="s">
        <v>326</v>
      </c>
      <c r="C6" s="107">
        <v>127</v>
      </c>
      <c r="D6" s="107">
        <v>143</v>
      </c>
      <c r="E6" s="107">
        <v>158</v>
      </c>
      <c r="F6" s="785">
        <v>152</v>
      </c>
      <c r="G6" s="785">
        <v>238</v>
      </c>
      <c r="H6" s="785">
        <v>169</v>
      </c>
      <c r="I6" s="81">
        <f t="shared" si="0"/>
        <v>987</v>
      </c>
      <c r="J6" s="82">
        <f>SUM(C5:H6)</f>
        <v>2041</v>
      </c>
      <c r="K6" s="83"/>
      <c r="L6" s="794">
        <f t="shared" si="1"/>
        <v>164.5</v>
      </c>
      <c r="M6" s="1973"/>
    </row>
    <row r="7" spans="1:13" ht="14.25" customHeight="1">
      <c r="A7" s="96">
        <v>2</v>
      </c>
      <c r="B7" s="875" t="s">
        <v>310</v>
      </c>
      <c r="C7" s="109">
        <v>217</v>
      </c>
      <c r="D7" s="109">
        <v>183</v>
      </c>
      <c r="E7" s="109">
        <v>151</v>
      </c>
      <c r="F7" s="315">
        <v>135</v>
      </c>
      <c r="G7" s="315">
        <v>206</v>
      </c>
      <c r="H7" s="315">
        <v>169</v>
      </c>
      <c r="I7" s="72">
        <f t="shared" si="0"/>
        <v>1061</v>
      </c>
      <c r="J7" s="72">
        <f>SUM(C7:H8)</f>
        <v>2012</v>
      </c>
      <c r="K7" s="73">
        <f>_xlfn.IFERROR(AVERAGE(C7:H8),0)</f>
        <v>167.66666666666666</v>
      </c>
      <c r="L7" s="73">
        <f t="shared" si="1"/>
        <v>176.83333333333334</v>
      </c>
      <c r="M7" s="1976">
        <f>J7-$J$9</f>
        <v>131</v>
      </c>
    </row>
    <row r="8" spans="1:13" ht="14.25" customHeight="1" thickBot="1">
      <c r="A8" s="95"/>
      <c r="B8" s="795" t="s">
        <v>309</v>
      </c>
      <c r="C8" s="183">
        <v>118</v>
      </c>
      <c r="D8" s="183">
        <v>169</v>
      </c>
      <c r="E8" s="183">
        <v>150</v>
      </c>
      <c r="F8" s="438">
        <v>179</v>
      </c>
      <c r="G8" s="438">
        <v>159</v>
      </c>
      <c r="H8" s="438">
        <v>176</v>
      </c>
      <c r="I8" s="85">
        <f t="shared" si="0"/>
        <v>951</v>
      </c>
      <c r="J8" s="86">
        <f>SUM(C7:H8)</f>
        <v>2012</v>
      </c>
      <c r="K8" s="87"/>
      <c r="L8" s="88">
        <f t="shared" si="1"/>
        <v>158.5</v>
      </c>
      <c r="M8" s="1977"/>
    </row>
    <row r="9" spans="1:13" ht="14.25" customHeight="1">
      <c r="A9" s="74">
        <v>3</v>
      </c>
      <c r="B9" s="853" t="s">
        <v>314</v>
      </c>
      <c r="C9" s="104">
        <v>125</v>
      </c>
      <c r="D9" s="104">
        <v>149</v>
      </c>
      <c r="E9" s="104">
        <v>147</v>
      </c>
      <c r="F9" s="784">
        <v>140</v>
      </c>
      <c r="G9" s="784">
        <v>145</v>
      </c>
      <c r="H9" s="784">
        <v>153</v>
      </c>
      <c r="I9" s="77">
        <f t="shared" si="0"/>
        <v>859</v>
      </c>
      <c r="J9" s="77">
        <f>SUM(C9:H10)</f>
        <v>1881</v>
      </c>
      <c r="K9" s="78">
        <f>_xlfn.IFERROR(AVERAGE(C9:H10),0)</f>
        <v>156.75</v>
      </c>
      <c r="L9" s="792">
        <f t="shared" si="1"/>
        <v>143.16666666666666</v>
      </c>
      <c r="M9" s="1972">
        <f>J9-$J$9</f>
        <v>0</v>
      </c>
    </row>
    <row r="10" spans="1:13" ht="14.25" customHeight="1" thickBot="1">
      <c r="A10" s="79"/>
      <c r="B10" s="791" t="s">
        <v>315</v>
      </c>
      <c r="C10" s="108">
        <v>177</v>
      </c>
      <c r="D10" s="108">
        <v>193</v>
      </c>
      <c r="E10" s="108">
        <v>193</v>
      </c>
      <c r="F10" s="100">
        <v>168</v>
      </c>
      <c r="G10" s="100">
        <v>126</v>
      </c>
      <c r="H10" s="100">
        <v>165</v>
      </c>
      <c r="I10" s="81">
        <f t="shared" si="0"/>
        <v>1022</v>
      </c>
      <c r="J10" s="82">
        <f>SUM(C9:H10)</f>
        <v>1881</v>
      </c>
      <c r="K10" s="83"/>
      <c r="L10" s="794">
        <f t="shared" si="1"/>
        <v>170.33333333333334</v>
      </c>
      <c r="M10" s="1973"/>
    </row>
    <row r="11" spans="1:13" ht="14.25" customHeight="1">
      <c r="A11" s="96">
        <v>4</v>
      </c>
      <c r="B11" s="90" t="s">
        <v>317</v>
      </c>
      <c r="C11" s="109">
        <v>128</v>
      </c>
      <c r="D11" s="109">
        <v>144</v>
      </c>
      <c r="E11" s="109">
        <v>144</v>
      </c>
      <c r="F11" s="315">
        <v>126</v>
      </c>
      <c r="G11" s="315">
        <v>183</v>
      </c>
      <c r="H11" s="315">
        <v>144</v>
      </c>
      <c r="I11" s="72">
        <f t="shared" si="0"/>
        <v>869</v>
      </c>
      <c r="J11" s="72">
        <f>SUM(C11:H12)</f>
        <v>1682</v>
      </c>
      <c r="K11" s="73">
        <f>_xlfn.IFERROR(AVERAGE(C11:H12),0)</f>
        <v>140.16666666666666</v>
      </c>
      <c r="L11" s="73">
        <f t="shared" si="1"/>
        <v>144.83333333333334</v>
      </c>
      <c r="M11" s="1970">
        <f>J11-$J$9</f>
        <v>-199</v>
      </c>
    </row>
    <row r="12" spans="1:13" ht="14.25" customHeight="1" thickBot="1">
      <c r="A12" s="879"/>
      <c r="B12" s="881" t="s">
        <v>318</v>
      </c>
      <c r="C12" s="872">
        <v>180</v>
      </c>
      <c r="D12" s="872">
        <v>122</v>
      </c>
      <c r="E12" s="872">
        <v>122</v>
      </c>
      <c r="F12" s="316">
        <v>142</v>
      </c>
      <c r="G12" s="873">
        <v>124</v>
      </c>
      <c r="H12" s="873">
        <v>123</v>
      </c>
      <c r="I12" s="282">
        <f t="shared" si="0"/>
        <v>813</v>
      </c>
      <c r="J12" s="283">
        <f>SUM(C11:H12)</f>
        <v>1682</v>
      </c>
      <c r="K12" s="284"/>
      <c r="L12" s="285">
        <f t="shared" si="1"/>
        <v>135.5</v>
      </c>
      <c r="M12" s="1971"/>
    </row>
    <row r="13" spans="1:13" ht="14.25" customHeight="1">
      <c r="A13" s="96">
        <v>5</v>
      </c>
      <c r="B13" s="870" t="s">
        <v>333</v>
      </c>
      <c r="C13" s="110">
        <v>137</v>
      </c>
      <c r="D13" s="109">
        <v>149</v>
      </c>
      <c r="E13" s="109">
        <v>174</v>
      </c>
      <c r="F13" s="315">
        <v>150</v>
      </c>
      <c r="G13" s="315">
        <v>163</v>
      </c>
      <c r="H13" s="315">
        <v>132</v>
      </c>
      <c r="I13" s="72">
        <f t="shared" si="0"/>
        <v>905</v>
      </c>
      <c r="J13" s="72">
        <f>SUM(C13:H14)</f>
        <v>1643</v>
      </c>
      <c r="K13" s="73">
        <f>_xlfn.IFERROR(AVERAGE(C13:H14),0)</f>
        <v>136.91666666666666</v>
      </c>
      <c r="L13" s="878">
        <f t="shared" si="1"/>
        <v>150.83333333333334</v>
      </c>
      <c r="M13" s="1972">
        <f>J13-$J$9</f>
        <v>-238</v>
      </c>
    </row>
    <row r="14" spans="1:13" ht="14.25" customHeight="1" thickBot="1">
      <c r="A14" s="79"/>
      <c r="B14" s="793" t="s">
        <v>337</v>
      </c>
      <c r="C14" s="106">
        <v>151</v>
      </c>
      <c r="D14" s="106">
        <v>111</v>
      </c>
      <c r="E14" s="106">
        <v>124</v>
      </c>
      <c r="F14" s="785">
        <v>88</v>
      </c>
      <c r="G14" s="785">
        <v>151</v>
      </c>
      <c r="H14" s="785">
        <v>113</v>
      </c>
      <c r="I14" s="81">
        <f t="shared" si="0"/>
        <v>738</v>
      </c>
      <c r="J14" s="82">
        <f>SUM(C13:H14)</f>
        <v>1643</v>
      </c>
      <c r="K14" s="83"/>
      <c r="L14" s="794">
        <f t="shared" si="1"/>
        <v>123</v>
      </c>
      <c r="M14" s="1973"/>
    </row>
    <row r="17" spans="1:6" ht="15.75" thickBot="1">
      <c r="A17" s="286"/>
      <c r="B17" s="405" t="s">
        <v>167</v>
      </c>
      <c r="C17" s="287"/>
      <c r="D17" s="287"/>
      <c r="E17" s="287"/>
      <c r="F17" s="287"/>
    </row>
    <row r="18" spans="1:7" ht="15">
      <c r="A18" s="1963">
        <v>1</v>
      </c>
      <c r="B18" s="805" t="s">
        <v>325</v>
      </c>
      <c r="C18" s="1941">
        <v>167</v>
      </c>
      <c r="D18" s="1941">
        <v>181</v>
      </c>
      <c r="E18" s="1941"/>
      <c r="F18" s="1940">
        <v>2</v>
      </c>
      <c r="G18" s="882"/>
    </row>
    <row r="19" spans="1:6" ht="24" customHeight="1" thickBot="1">
      <c r="A19" s="1930"/>
      <c r="B19" s="806" t="s">
        <v>326</v>
      </c>
      <c r="C19" s="1913"/>
      <c r="D19" s="1913"/>
      <c r="E19" s="1913"/>
      <c r="F19" s="1939"/>
    </row>
    <row r="20" spans="1:8" ht="15">
      <c r="A20" s="1966">
        <v>4</v>
      </c>
      <c r="B20" s="99" t="s">
        <v>317</v>
      </c>
      <c r="C20" s="1953">
        <v>146</v>
      </c>
      <c r="D20" s="1953">
        <v>138</v>
      </c>
      <c r="E20" s="1953"/>
      <c r="F20" s="1968">
        <v>0</v>
      </c>
      <c r="G20" s="1964" t="s">
        <v>376</v>
      </c>
      <c r="H20" s="1964"/>
    </row>
    <row r="21" spans="1:7" ht="15.75" thickBot="1">
      <c r="A21" s="1967"/>
      <c r="B21" s="91" t="s">
        <v>318</v>
      </c>
      <c r="C21" s="1954"/>
      <c r="D21" s="1954"/>
      <c r="E21" s="1954"/>
      <c r="F21" s="1969"/>
      <c r="G21" s="807"/>
    </row>
    <row r="22" spans="1:6" ht="15.75" thickBot="1">
      <c r="A22" s="839"/>
      <c r="B22" s="840"/>
      <c r="C22" s="840"/>
      <c r="D22" s="840"/>
      <c r="E22" s="840"/>
      <c r="F22" s="840"/>
    </row>
    <row r="23" spans="1:8" ht="15">
      <c r="A23" s="1963">
        <v>2</v>
      </c>
      <c r="B23" s="913" t="s">
        <v>310</v>
      </c>
      <c r="C23" s="1941">
        <v>173</v>
      </c>
      <c r="D23" s="1941">
        <v>241</v>
      </c>
      <c r="E23" s="1941"/>
      <c r="F23" s="1940">
        <v>2</v>
      </c>
      <c r="G23" s="1974"/>
      <c r="H23" s="1975"/>
    </row>
    <row r="24" spans="1:8" ht="15.75" thickBot="1">
      <c r="A24" s="1930"/>
      <c r="B24" s="804" t="s">
        <v>309</v>
      </c>
      <c r="C24" s="1913"/>
      <c r="D24" s="1913"/>
      <c r="E24" s="1913"/>
      <c r="F24" s="1939"/>
      <c r="G24" s="1964"/>
      <c r="H24" s="1965"/>
    </row>
    <row r="25" spans="1:8" ht="15">
      <c r="A25" s="1966">
        <v>3</v>
      </c>
      <c r="B25" s="89" t="s">
        <v>314</v>
      </c>
      <c r="C25" s="1953">
        <v>147</v>
      </c>
      <c r="D25" s="1953">
        <v>165</v>
      </c>
      <c r="E25" s="1953"/>
      <c r="F25" s="1968">
        <v>0</v>
      </c>
      <c r="G25" s="1964" t="s">
        <v>376</v>
      </c>
      <c r="H25" s="1965"/>
    </row>
    <row r="26" spans="1:8" ht="15.75" thickBot="1">
      <c r="A26" s="1967"/>
      <c r="B26" s="791" t="s">
        <v>315</v>
      </c>
      <c r="C26" s="1954"/>
      <c r="D26" s="1954"/>
      <c r="E26" s="1954"/>
      <c r="F26" s="1969"/>
      <c r="G26" s="1964"/>
      <c r="H26" s="1965"/>
    </row>
    <row r="27" spans="1:6" ht="15">
      <c r="A27" s="839"/>
      <c r="B27" s="840"/>
      <c r="C27" s="840"/>
      <c r="D27" s="840"/>
      <c r="E27" s="840"/>
      <c r="F27" s="840"/>
    </row>
    <row r="28" spans="1:6" ht="15.75" thickBot="1">
      <c r="A28" s="839"/>
      <c r="B28" s="842" t="s">
        <v>168</v>
      </c>
      <c r="C28" s="840"/>
      <c r="D28" s="840"/>
      <c r="E28" s="840"/>
      <c r="F28" s="840"/>
    </row>
    <row r="29" spans="1:7" ht="15">
      <c r="A29" s="1955">
        <v>1</v>
      </c>
      <c r="B29" s="862" t="s">
        <v>325</v>
      </c>
      <c r="C29" s="1961">
        <v>226</v>
      </c>
      <c r="D29" s="1951">
        <v>173</v>
      </c>
      <c r="E29" s="1951">
        <v>190</v>
      </c>
      <c r="F29" s="1951">
        <v>1</v>
      </c>
      <c r="G29" s="824" t="s">
        <v>375</v>
      </c>
    </row>
    <row r="30" spans="1:6" ht="15" customHeight="1" thickBot="1">
      <c r="A30" s="1956"/>
      <c r="B30" s="874" t="s">
        <v>326</v>
      </c>
      <c r="C30" s="1962"/>
      <c r="D30" s="1952"/>
      <c r="E30" s="1952"/>
      <c r="F30" s="1952"/>
    </row>
    <row r="31" spans="1:7" ht="15">
      <c r="A31" s="1955">
        <v>3</v>
      </c>
      <c r="B31" s="912" t="s">
        <v>310</v>
      </c>
      <c r="C31" s="1957">
        <v>149</v>
      </c>
      <c r="D31" s="1957">
        <v>189</v>
      </c>
      <c r="E31" s="1959">
        <v>195</v>
      </c>
      <c r="F31" s="1957">
        <v>2</v>
      </c>
      <c r="G31" s="807"/>
    </row>
    <row r="32" spans="1:6" ht="15.75" thickBot="1">
      <c r="A32" s="1956"/>
      <c r="B32" s="841" t="s">
        <v>309</v>
      </c>
      <c r="C32" s="1958"/>
      <c r="D32" s="1958"/>
      <c r="E32" s="1960"/>
      <c r="F32" s="1958"/>
    </row>
    <row r="33" spans="1:6" ht="15">
      <c r="A33" s="843"/>
      <c r="B33" s="843"/>
      <c r="C33" s="843"/>
      <c r="D33" s="843"/>
      <c r="E33" s="843"/>
      <c r="F33" s="843"/>
    </row>
  </sheetData>
  <sheetProtection/>
  <mergeCells count="48">
    <mergeCell ref="M11:M12"/>
    <mergeCell ref="M13:M14"/>
    <mergeCell ref="F20:F21"/>
    <mergeCell ref="G20:H20"/>
    <mergeCell ref="G23:H23"/>
    <mergeCell ref="M3:M4"/>
    <mergeCell ref="M5:M6"/>
    <mergeCell ref="M7:M8"/>
    <mergeCell ref="M9:M10"/>
    <mergeCell ref="F18:F19"/>
    <mergeCell ref="C18:C19"/>
    <mergeCell ref="D18:D19"/>
    <mergeCell ref="E18:E19"/>
    <mergeCell ref="E25:E26"/>
    <mergeCell ref="E20:E21"/>
    <mergeCell ref="C23:C24"/>
    <mergeCell ref="D23:D24"/>
    <mergeCell ref="E23:E24"/>
    <mergeCell ref="G26:H26"/>
    <mergeCell ref="A2:L2"/>
    <mergeCell ref="A3:A4"/>
    <mergeCell ref="B3:B4"/>
    <mergeCell ref="C3:G3"/>
    <mergeCell ref="I3:I4"/>
    <mergeCell ref="K3:K4"/>
    <mergeCell ref="L3:L4"/>
    <mergeCell ref="A20:A21"/>
    <mergeCell ref="A18:A19"/>
    <mergeCell ref="A29:A30"/>
    <mergeCell ref="A23:A24"/>
    <mergeCell ref="F23:F24"/>
    <mergeCell ref="C20:C21"/>
    <mergeCell ref="D20:D21"/>
    <mergeCell ref="G25:H25"/>
    <mergeCell ref="G24:H24"/>
    <mergeCell ref="A25:A26"/>
    <mergeCell ref="F25:F26"/>
    <mergeCell ref="D25:D26"/>
    <mergeCell ref="F29:F30"/>
    <mergeCell ref="C25:C26"/>
    <mergeCell ref="A31:A32"/>
    <mergeCell ref="F31:F32"/>
    <mergeCell ref="E29:E30"/>
    <mergeCell ref="C31:C32"/>
    <mergeCell ref="D31:D32"/>
    <mergeCell ref="E31:E32"/>
    <mergeCell ref="C29:C30"/>
    <mergeCell ref="D29:D30"/>
  </mergeCells>
  <conditionalFormatting sqref="G14:H14">
    <cfRule type="cellIs" priority="2" dxfId="5" operator="equal">
      <formula>200</formula>
    </cfRule>
  </conditionalFormatting>
  <conditionalFormatting sqref="G14:H14">
    <cfRule type="cellIs" priority="1" dxfId="5" operator="greaterThan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31"/>
  <sheetViews>
    <sheetView showGridLines="0" zoomScale="90" zoomScaleNormal="90" zoomScalePageLayoutView="0" workbookViewId="0" topLeftCell="D4">
      <selection activeCell="O21" sqref="O21"/>
    </sheetView>
  </sheetViews>
  <sheetFormatPr defaultColWidth="8.28125" defaultRowHeight="15" outlineLevelCol="1"/>
  <cols>
    <col min="1" max="1" width="6.00390625" style="1295" bestFit="1" customWidth="1"/>
    <col min="2" max="2" width="31.57421875" style="1108" customWidth="1"/>
    <col min="3" max="5" width="7.28125" style="1108" customWidth="1"/>
    <col min="6" max="6" width="7.28125" style="1108" customWidth="1" outlineLevel="1"/>
    <col min="7" max="8" width="7.28125" style="1108" hidden="1" customWidth="1" outlineLevel="1"/>
    <col min="9" max="9" width="7.57421875" style="1108" bestFit="1" customWidth="1" collapsed="1"/>
    <col min="10" max="11" width="11.140625" style="1108" bestFit="1" customWidth="1"/>
    <col min="12" max="12" width="9.7109375" style="1108" bestFit="1" customWidth="1"/>
    <col min="13" max="13" width="11.00390625" style="1108" bestFit="1" customWidth="1"/>
    <col min="14" max="14" width="8.28125" style="1108" customWidth="1"/>
    <col min="15" max="15" width="29.421875" style="1108" customWidth="1"/>
    <col min="16" max="21" width="8.28125" style="1108" customWidth="1"/>
    <col min="22" max="22" width="29.28125" style="1108" customWidth="1"/>
    <col min="23" max="23" width="8.57421875" style="1108" customWidth="1"/>
    <col min="24" max="24" width="11.8515625" style="1108" customWidth="1"/>
    <col min="25" max="16384" width="8.28125" style="1108" customWidth="1"/>
  </cols>
  <sheetData>
    <row r="1" ht="14.25" customHeight="1"/>
    <row r="2" spans="1:13" ht="42" customHeight="1" thickBot="1">
      <c r="A2" s="2159" t="s">
        <v>448</v>
      </c>
      <c r="B2" s="2159"/>
      <c r="C2" s="2159"/>
      <c r="D2" s="2159"/>
      <c r="E2" s="2159"/>
      <c r="F2" s="2159"/>
      <c r="G2" s="2159"/>
      <c r="H2" s="2159"/>
      <c r="I2" s="2159"/>
      <c r="J2" s="2159"/>
      <c r="K2" s="2159"/>
      <c r="L2" s="2159"/>
      <c r="M2" s="57"/>
    </row>
    <row r="3" spans="1:25" ht="14.25" customHeight="1">
      <c r="A3" s="1923" t="s">
        <v>8</v>
      </c>
      <c r="B3" s="1925" t="s">
        <v>18</v>
      </c>
      <c r="C3" s="1925" t="s">
        <v>9</v>
      </c>
      <c r="D3" s="1925"/>
      <c r="E3" s="1925"/>
      <c r="F3" s="1925"/>
      <c r="G3" s="1925"/>
      <c r="H3" s="76"/>
      <c r="I3" s="1914" t="s">
        <v>19</v>
      </c>
      <c r="J3" s="76" t="s">
        <v>20</v>
      </c>
      <c r="K3" s="1916" t="s">
        <v>22</v>
      </c>
      <c r="L3" s="1916" t="s">
        <v>23</v>
      </c>
      <c r="M3" s="1918" t="s">
        <v>442</v>
      </c>
      <c r="O3" s="1296" t="s">
        <v>220</v>
      </c>
      <c r="P3" s="1296"/>
      <c r="Q3" s="1296"/>
      <c r="R3" s="1296"/>
      <c r="S3" s="1296"/>
      <c r="T3" s="1296"/>
      <c r="U3" s="1296"/>
      <c r="V3" s="1296" t="s">
        <v>62</v>
      </c>
      <c r="W3" s="1296"/>
      <c r="X3" s="1296"/>
      <c r="Y3" s="1296"/>
    </row>
    <row r="4" spans="1:25" ht="14.25" customHeight="1" thickBot="1">
      <c r="A4" s="1924"/>
      <c r="B4" s="1926"/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  <c r="I4" s="1915"/>
      <c r="J4" s="70" t="s">
        <v>21</v>
      </c>
      <c r="K4" s="1917"/>
      <c r="L4" s="1917"/>
      <c r="M4" s="1919"/>
      <c r="O4" s="1296"/>
      <c r="P4" s="1296"/>
      <c r="Q4" s="1296"/>
      <c r="R4" s="1296"/>
      <c r="S4" s="1296"/>
      <c r="T4" s="1296"/>
      <c r="U4" s="1296"/>
      <c r="V4" s="1296"/>
      <c r="W4" s="1296"/>
      <c r="X4" s="1296"/>
      <c r="Y4" s="1296"/>
    </row>
    <row r="5" spans="1:25" ht="14.25" customHeight="1" thickBot="1">
      <c r="A5" s="2244">
        <v>3</v>
      </c>
      <c r="B5" s="1319" t="s">
        <v>140</v>
      </c>
      <c r="C5" s="76">
        <v>160</v>
      </c>
      <c r="D5" s="76">
        <v>168</v>
      </c>
      <c r="E5" s="76">
        <v>168</v>
      </c>
      <c r="F5" s="76">
        <v>139</v>
      </c>
      <c r="G5" s="76"/>
      <c r="H5" s="76"/>
      <c r="I5" s="77">
        <f aca="true" t="shared" si="0" ref="I5:I16">SUM(C5:H5)</f>
        <v>635</v>
      </c>
      <c r="J5" s="2232">
        <f>SUM(C5:H7)</f>
        <v>1919</v>
      </c>
      <c r="K5" s="78">
        <f aca="true" t="shared" si="1" ref="K5:K16">_xlfn.IFERROR(AVERAGE(C5:H7),0)</f>
        <v>159.91666666666666</v>
      </c>
      <c r="L5" s="78">
        <f aca="true" t="shared" si="2" ref="L5:L16">_xlfn.IFERROR(AVERAGE(C5:H5),0)</f>
        <v>158.75</v>
      </c>
      <c r="M5" s="2235">
        <f>J5-$J$8</f>
        <v>-88</v>
      </c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</row>
    <row r="6" spans="1:25" ht="14.25" customHeight="1" thickBot="1">
      <c r="A6" s="2086"/>
      <c r="B6" s="390" t="s">
        <v>443</v>
      </c>
      <c r="C6" s="400">
        <v>135</v>
      </c>
      <c r="D6" s="400">
        <v>172</v>
      </c>
      <c r="E6" s="400">
        <v>138</v>
      </c>
      <c r="F6" s="400">
        <v>175</v>
      </c>
      <c r="G6" s="400"/>
      <c r="H6" s="400"/>
      <c r="I6" s="1299">
        <f t="shared" si="0"/>
        <v>620</v>
      </c>
      <c r="J6" s="2233"/>
      <c r="K6" s="78">
        <f t="shared" si="1"/>
        <v>163.25</v>
      </c>
      <c r="L6" s="1302">
        <f t="shared" si="2"/>
        <v>155</v>
      </c>
      <c r="M6" s="2236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</row>
    <row r="7" spans="1:25" ht="14.25" customHeight="1" thickBot="1">
      <c r="A7" s="2245"/>
      <c r="B7" s="1303" t="s">
        <v>444</v>
      </c>
      <c r="C7" s="80">
        <v>191</v>
      </c>
      <c r="D7" s="80">
        <v>167</v>
      </c>
      <c r="E7" s="80">
        <v>165</v>
      </c>
      <c r="F7" s="80">
        <v>141</v>
      </c>
      <c r="G7" s="80"/>
      <c r="H7" s="80"/>
      <c r="I7" s="81">
        <f t="shared" si="0"/>
        <v>664</v>
      </c>
      <c r="J7" s="2234"/>
      <c r="K7" s="78">
        <f t="shared" si="1"/>
        <v>168.75</v>
      </c>
      <c r="L7" s="84">
        <f t="shared" si="2"/>
        <v>166</v>
      </c>
      <c r="M7" s="2237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</row>
    <row r="8" spans="1:25" ht="14.25" customHeight="1" thickBot="1">
      <c r="A8" s="2244">
        <v>2</v>
      </c>
      <c r="B8" s="1308" t="s">
        <v>438</v>
      </c>
      <c r="C8" s="80">
        <v>161</v>
      </c>
      <c r="D8" s="76">
        <v>186</v>
      </c>
      <c r="E8" s="76">
        <v>159</v>
      </c>
      <c r="F8" s="76">
        <v>169</v>
      </c>
      <c r="G8" s="76"/>
      <c r="H8" s="76"/>
      <c r="I8" s="77">
        <f t="shared" si="0"/>
        <v>675</v>
      </c>
      <c r="J8" s="2232">
        <f>SUM(C8:H10)</f>
        <v>2007</v>
      </c>
      <c r="K8" s="78">
        <f t="shared" si="1"/>
        <v>167.25</v>
      </c>
      <c r="L8" s="78">
        <f t="shared" si="2"/>
        <v>168.75</v>
      </c>
      <c r="M8" s="2235">
        <f>J8-$J$8</f>
        <v>0</v>
      </c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</row>
    <row r="9" spans="1:25" ht="14.25" customHeight="1" thickBot="1">
      <c r="A9" s="2086"/>
      <c r="B9" s="1335" t="s">
        <v>175</v>
      </c>
      <c r="C9" s="80">
        <v>138</v>
      </c>
      <c r="D9" s="400">
        <v>212</v>
      </c>
      <c r="E9" s="400">
        <v>157</v>
      </c>
      <c r="F9" s="400">
        <v>179</v>
      </c>
      <c r="G9" s="400"/>
      <c r="H9" s="400"/>
      <c r="I9" s="1299">
        <f t="shared" si="0"/>
        <v>686</v>
      </c>
      <c r="J9" s="2233"/>
      <c r="K9" s="78">
        <f t="shared" si="1"/>
        <v>174</v>
      </c>
      <c r="L9" s="1302">
        <f t="shared" si="2"/>
        <v>171.5</v>
      </c>
      <c r="M9" s="2236"/>
      <c r="O9" s="468" t="s">
        <v>95</v>
      </c>
      <c r="P9" s="468"/>
      <c r="Q9" s="468"/>
      <c r="R9" s="468"/>
      <c r="S9" s="468"/>
      <c r="T9" s="468"/>
      <c r="U9" s="468"/>
      <c r="V9" s="468"/>
      <c r="W9" s="468"/>
      <c r="X9" s="468"/>
      <c r="Y9" s="468"/>
    </row>
    <row r="10" spans="1:25" ht="14.25" customHeight="1" thickBot="1">
      <c r="A10" s="2245"/>
      <c r="B10" s="1303" t="s">
        <v>314</v>
      </c>
      <c r="C10" s="80">
        <v>171</v>
      </c>
      <c r="D10" s="80">
        <v>156</v>
      </c>
      <c r="E10" s="80">
        <v>137</v>
      </c>
      <c r="F10" s="80">
        <v>182</v>
      </c>
      <c r="G10" s="80"/>
      <c r="H10" s="80"/>
      <c r="I10" s="81">
        <f t="shared" si="0"/>
        <v>646</v>
      </c>
      <c r="J10" s="2234"/>
      <c r="K10" s="78">
        <f t="shared" si="1"/>
        <v>171.25</v>
      </c>
      <c r="L10" s="84">
        <f t="shared" si="2"/>
        <v>161.5</v>
      </c>
      <c r="M10" s="2237"/>
      <c r="O10" s="1306"/>
      <c r="P10" s="2220"/>
      <c r="Q10" s="2220"/>
      <c r="R10" s="2220"/>
      <c r="S10" s="2238"/>
      <c r="T10" s="468"/>
      <c r="U10" s="468"/>
      <c r="V10" s="468"/>
      <c r="W10" s="468"/>
      <c r="X10" s="468"/>
      <c r="Y10" s="468"/>
    </row>
    <row r="11" spans="1:25" ht="14.25" customHeight="1" thickBot="1">
      <c r="A11" s="2244">
        <v>1</v>
      </c>
      <c r="B11" s="1297" t="s">
        <v>325</v>
      </c>
      <c r="C11" s="80">
        <v>191</v>
      </c>
      <c r="D11" s="76">
        <v>185</v>
      </c>
      <c r="E11" s="76">
        <v>212</v>
      </c>
      <c r="F11" s="76">
        <v>168</v>
      </c>
      <c r="G11" s="76"/>
      <c r="H11" s="76"/>
      <c r="I11" s="77">
        <f t="shared" si="0"/>
        <v>756</v>
      </c>
      <c r="J11" s="2232">
        <f>SUM(C11:H13)</f>
        <v>2041</v>
      </c>
      <c r="K11" s="78">
        <f t="shared" si="1"/>
        <v>170.08333333333334</v>
      </c>
      <c r="L11" s="78">
        <f t="shared" si="2"/>
        <v>189</v>
      </c>
      <c r="M11" s="2235">
        <f>J11-$J$8</f>
        <v>34</v>
      </c>
      <c r="O11" s="1309"/>
      <c r="P11" s="2221"/>
      <c r="Q11" s="2221"/>
      <c r="R11" s="2221"/>
      <c r="S11" s="2239"/>
      <c r="T11" s="468" t="s">
        <v>441</v>
      </c>
      <c r="U11" s="468"/>
      <c r="V11" s="468"/>
      <c r="W11" s="468"/>
      <c r="X11" s="468"/>
      <c r="Y11" s="468"/>
    </row>
    <row r="12" spans="1:27" ht="14.25" customHeight="1" thickBot="1">
      <c r="A12" s="2086"/>
      <c r="B12" s="390" t="s">
        <v>445</v>
      </c>
      <c r="C12" s="80">
        <v>158</v>
      </c>
      <c r="D12" s="400">
        <v>162</v>
      </c>
      <c r="E12" s="400">
        <v>145</v>
      </c>
      <c r="F12" s="400">
        <v>188</v>
      </c>
      <c r="G12" s="400"/>
      <c r="H12" s="400"/>
      <c r="I12" s="1299">
        <f t="shared" si="0"/>
        <v>653</v>
      </c>
      <c r="J12" s="2233"/>
      <c r="K12" s="78">
        <f t="shared" si="1"/>
        <v>164.41666666666666</v>
      </c>
      <c r="L12" s="1302">
        <f t="shared" si="2"/>
        <v>163.25</v>
      </c>
      <c r="M12" s="2236"/>
      <c r="O12" s="1311"/>
      <c r="P12" s="2222"/>
      <c r="Q12" s="2222"/>
      <c r="R12" s="2222"/>
      <c r="S12" s="2240"/>
      <c r="T12" s="568"/>
      <c r="U12" s="468"/>
      <c r="V12" s="1312"/>
      <c r="W12" s="468"/>
      <c r="X12" s="468"/>
      <c r="Y12" s="468"/>
      <c r="Z12" s="1310"/>
      <c r="AA12" s="1310"/>
    </row>
    <row r="13" spans="1:25" ht="14.25" customHeight="1" thickBot="1">
      <c r="A13" s="2245"/>
      <c r="B13" s="1336" t="s">
        <v>446</v>
      </c>
      <c r="C13" s="80">
        <v>131</v>
      </c>
      <c r="D13" s="107">
        <v>181</v>
      </c>
      <c r="E13" s="107">
        <v>153</v>
      </c>
      <c r="F13" s="1304">
        <v>167</v>
      </c>
      <c r="G13" s="1304"/>
      <c r="H13" s="1304"/>
      <c r="I13" s="81">
        <f t="shared" si="0"/>
        <v>632</v>
      </c>
      <c r="J13" s="2234"/>
      <c r="K13" s="78">
        <f t="shared" si="1"/>
        <v>162.83333333333334</v>
      </c>
      <c r="L13" s="84">
        <f t="shared" si="2"/>
        <v>158</v>
      </c>
      <c r="M13" s="2237"/>
      <c r="O13" s="1313"/>
      <c r="P13" s="2226"/>
      <c r="Q13" s="2226"/>
      <c r="R13" s="2226"/>
      <c r="S13" s="2241"/>
      <c r="T13" s="468"/>
      <c r="U13" s="576"/>
      <c r="V13" s="1315"/>
      <c r="W13" s="468"/>
      <c r="X13" s="468"/>
      <c r="Y13" s="468"/>
    </row>
    <row r="14" spans="1:25" ht="15.75" thickBot="1">
      <c r="A14" s="1925">
        <v>4</v>
      </c>
      <c r="B14" s="1308" t="s">
        <v>282</v>
      </c>
      <c r="C14" s="80">
        <v>171</v>
      </c>
      <c r="D14" s="1331">
        <v>179</v>
      </c>
      <c r="E14" s="1308">
        <v>180</v>
      </c>
      <c r="F14" s="1308">
        <v>158</v>
      </c>
      <c r="G14" s="1308"/>
      <c r="H14" s="1308"/>
      <c r="I14" s="77">
        <f t="shared" si="0"/>
        <v>688</v>
      </c>
      <c r="J14" s="2232">
        <f>SUM(C14:H16)</f>
        <v>1854</v>
      </c>
      <c r="K14" s="78">
        <f t="shared" si="1"/>
        <v>154.5</v>
      </c>
      <c r="L14" s="78">
        <f t="shared" si="2"/>
        <v>172</v>
      </c>
      <c r="M14" s="2235">
        <f>J14-$J$8</f>
        <v>-153</v>
      </c>
      <c r="O14" s="1317"/>
      <c r="P14" s="2227"/>
      <c r="Q14" s="2227"/>
      <c r="R14" s="2227"/>
      <c r="S14" s="2242"/>
      <c r="T14" s="468"/>
      <c r="U14" s="576"/>
      <c r="V14" s="468"/>
      <c r="W14" s="468"/>
      <c r="X14" s="468"/>
      <c r="Y14" s="468"/>
    </row>
    <row r="15" spans="1:25" ht="15.75" thickBot="1">
      <c r="A15" s="2246"/>
      <c r="B15" s="1337" t="s">
        <v>413</v>
      </c>
      <c r="C15" s="80">
        <v>158</v>
      </c>
      <c r="D15" s="1327">
        <v>161</v>
      </c>
      <c r="E15" s="1326">
        <v>157</v>
      </c>
      <c r="F15" s="1326">
        <v>158</v>
      </c>
      <c r="G15" s="1326"/>
      <c r="H15" s="1326"/>
      <c r="I15" s="1299">
        <f t="shared" si="0"/>
        <v>634</v>
      </c>
      <c r="J15" s="2233"/>
      <c r="K15" s="78">
        <f t="shared" si="1"/>
        <v>145.75</v>
      </c>
      <c r="L15" s="1302">
        <f t="shared" si="2"/>
        <v>158.5</v>
      </c>
      <c r="M15" s="2236"/>
      <c r="O15" s="1318"/>
      <c r="P15" s="2228"/>
      <c r="Q15" s="2228"/>
      <c r="R15" s="2228"/>
      <c r="S15" s="2243"/>
      <c r="T15" s="468"/>
      <c r="U15" s="576"/>
      <c r="V15" s="468"/>
      <c r="W15" s="468"/>
      <c r="X15" s="468"/>
      <c r="Y15" s="468" t="s">
        <v>53</v>
      </c>
    </row>
    <row r="16" spans="1:25" ht="15.75" customHeight="1" thickBot="1">
      <c r="A16" s="2127"/>
      <c r="B16" s="1329" t="s">
        <v>447</v>
      </c>
      <c r="C16" s="1330">
        <v>105</v>
      </c>
      <c r="D16" s="1330">
        <v>143</v>
      </c>
      <c r="E16" s="1329">
        <v>134</v>
      </c>
      <c r="F16" s="1329">
        <v>150</v>
      </c>
      <c r="G16" s="1329"/>
      <c r="H16" s="1329"/>
      <c r="I16" s="81">
        <f t="shared" si="0"/>
        <v>532</v>
      </c>
      <c r="J16" s="2247"/>
      <c r="K16" s="78">
        <f t="shared" si="1"/>
        <v>133</v>
      </c>
      <c r="L16" s="84">
        <f t="shared" si="2"/>
        <v>133</v>
      </c>
      <c r="M16" s="2237"/>
      <c r="O16" s="577"/>
      <c r="P16" s="468"/>
      <c r="Q16" s="468"/>
      <c r="R16" s="468"/>
      <c r="S16" s="468"/>
      <c r="T16" s="468"/>
      <c r="U16" s="576"/>
      <c r="V16" s="468"/>
      <c r="W16" s="468"/>
      <c r="X16" s="468"/>
      <c r="Y16" s="468"/>
    </row>
    <row r="17" spans="15:26" ht="15">
      <c r="O17" s="577"/>
      <c r="P17" s="468"/>
      <c r="Q17" s="468"/>
      <c r="R17" s="468"/>
      <c r="S17" s="468"/>
      <c r="T17" s="468"/>
      <c r="U17" s="576"/>
      <c r="V17" s="1306"/>
      <c r="W17" s="2220"/>
      <c r="X17" s="2220"/>
      <c r="Y17" s="2220"/>
      <c r="Z17" s="2223"/>
    </row>
    <row r="18" spans="15:26" ht="15">
      <c r="O18" s="577"/>
      <c r="P18" s="468"/>
      <c r="Q18" s="468"/>
      <c r="R18" s="468"/>
      <c r="S18" s="468"/>
      <c r="T18" s="468"/>
      <c r="U18" s="576"/>
      <c r="V18" s="1320"/>
      <c r="W18" s="2221"/>
      <c r="X18" s="2221"/>
      <c r="Y18" s="2221"/>
      <c r="Z18" s="2224"/>
    </row>
    <row r="19" spans="15:27" ht="15.75" thickBot="1">
      <c r="O19" s="577"/>
      <c r="P19" s="468"/>
      <c r="Q19" s="468"/>
      <c r="R19" s="468"/>
      <c r="S19" s="468"/>
      <c r="T19" s="468"/>
      <c r="U19" s="579"/>
      <c r="V19" s="1321"/>
      <c r="W19" s="2222"/>
      <c r="X19" s="2222"/>
      <c r="Y19" s="2222"/>
      <c r="Z19" s="2225"/>
      <c r="AA19" s="1108" t="s">
        <v>38</v>
      </c>
    </row>
    <row r="20" spans="15:26" ht="15">
      <c r="O20" s="577"/>
      <c r="P20" s="468"/>
      <c r="Q20" s="468"/>
      <c r="R20" s="468"/>
      <c r="S20" s="468"/>
      <c r="T20" s="586"/>
      <c r="U20" s="198"/>
      <c r="V20" s="1322"/>
      <c r="W20" s="2226"/>
      <c r="X20" s="2226"/>
      <c r="Y20" s="2226"/>
      <c r="Z20" s="2229"/>
    </row>
    <row r="21" spans="15:26" ht="19.5" customHeight="1">
      <c r="O21" s="577"/>
      <c r="P21" s="468"/>
      <c r="Q21" s="468"/>
      <c r="R21" s="468"/>
      <c r="S21" s="468"/>
      <c r="T21" s="468"/>
      <c r="U21" s="576"/>
      <c r="V21" s="1323"/>
      <c r="W21" s="2227"/>
      <c r="X21" s="2227"/>
      <c r="Y21" s="2227"/>
      <c r="Z21" s="2230"/>
    </row>
    <row r="22" spans="15:27" ht="15.75" thickBot="1">
      <c r="O22" s="577"/>
      <c r="P22" s="468"/>
      <c r="Q22" s="468"/>
      <c r="R22" s="468"/>
      <c r="S22" s="468"/>
      <c r="T22" s="468"/>
      <c r="U22" s="576"/>
      <c r="V22" s="1324"/>
      <c r="W22" s="2228"/>
      <c r="X22" s="2228"/>
      <c r="Y22" s="2228"/>
      <c r="Z22" s="2231"/>
      <c r="AA22" s="1108" t="s">
        <v>37</v>
      </c>
    </row>
    <row r="23" spans="15:25" ht="15">
      <c r="O23" s="577"/>
      <c r="P23" s="468"/>
      <c r="Q23" s="468"/>
      <c r="R23" s="468"/>
      <c r="S23" s="468"/>
      <c r="T23" s="468"/>
      <c r="U23" s="576"/>
      <c r="V23" s="468"/>
      <c r="W23" s="468"/>
      <c r="X23" s="468"/>
      <c r="Y23" s="468"/>
    </row>
    <row r="24" spans="15:25" ht="15">
      <c r="O24" s="577"/>
      <c r="P24" s="468"/>
      <c r="Q24" s="468"/>
      <c r="R24" s="468"/>
      <c r="S24" s="468"/>
      <c r="T24" s="468"/>
      <c r="U24" s="576"/>
      <c r="V24" s="468"/>
      <c r="W24" s="468"/>
      <c r="X24" s="468"/>
      <c r="Y24" s="468"/>
    </row>
    <row r="25" spans="15:25" ht="15.75" thickBot="1">
      <c r="O25" s="577"/>
      <c r="P25" s="468"/>
      <c r="Q25" s="468"/>
      <c r="R25" s="468"/>
      <c r="S25" s="468"/>
      <c r="T25" s="468"/>
      <c r="U25" s="576"/>
      <c r="V25" s="468"/>
      <c r="W25" s="468"/>
      <c r="X25" s="468"/>
      <c r="Y25" s="468"/>
    </row>
    <row r="26" spans="15:25" ht="15">
      <c r="O26" s="1322"/>
      <c r="P26" s="2226"/>
      <c r="Q26" s="2226"/>
      <c r="R26" s="2226"/>
      <c r="S26" s="2229"/>
      <c r="T26" s="468"/>
      <c r="U26" s="576"/>
      <c r="V26" s="468"/>
      <c r="W26" s="468"/>
      <c r="X26" s="468"/>
      <c r="Y26" s="468"/>
    </row>
    <row r="27" spans="15:25" ht="15">
      <c r="O27" s="1323"/>
      <c r="P27" s="2227"/>
      <c r="Q27" s="2227"/>
      <c r="R27" s="2227"/>
      <c r="S27" s="2230"/>
      <c r="T27" s="468"/>
      <c r="U27" s="576"/>
      <c r="V27" s="468"/>
      <c r="W27" s="468"/>
      <c r="X27" s="468"/>
      <c r="Y27" s="468"/>
    </row>
    <row r="28" spans="15:25" ht="15.75" thickBot="1">
      <c r="O28" s="1324"/>
      <c r="P28" s="2228"/>
      <c r="Q28" s="2228"/>
      <c r="R28" s="2228"/>
      <c r="S28" s="2231"/>
      <c r="T28" s="568"/>
      <c r="U28" s="576"/>
      <c r="V28" s="468"/>
      <c r="W28" s="468"/>
      <c r="X28" s="468"/>
      <c r="Y28" s="468"/>
    </row>
    <row r="29" spans="15:25" ht="15">
      <c r="O29" s="1306"/>
      <c r="P29" s="2220"/>
      <c r="Q29" s="2220"/>
      <c r="R29" s="2220"/>
      <c r="S29" s="2223"/>
      <c r="T29" s="468"/>
      <c r="U29" s="468"/>
      <c r="V29" s="1332"/>
      <c r="W29" s="468"/>
      <c r="X29" s="468"/>
      <c r="Y29" s="468"/>
    </row>
    <row r="30" spans="15:25" ht="15">
      <c r="O30" s="1333"/>
      <c r="P30" s="2221"/>
      <c r="Q30" s="2221"/>
      <c r="R30" s="2221"/>
      <c r="S30" s="2224"/>
      <c r="T30" s="468"/>
      <c r="U30" s="468"/>
      <c r="V30" s="468"/>
      <c r="W30" s="468"/>
      <c r="X30" s="468"/>
      <c r="Y30" s="468"/>
    </row>
    <row r="31" spans="15:20" ht="15.75" thickBot="1">
      <c r="O31" s="1321"/>
      <c r="P31" s="2222"/>
      <c r="Q31" s="2222"/>
      <c r="R31" s="2222"/>
      <c r="S31" s="2225"/>
      <c r="T31" s="1108" t="s">
        <v>36</v>
      </c>
    </row>
  </sheetData>
  <sheetProtection/>
  <mergeCells count="44">
    <mergeCell ref="A14:A16"/>
    <mergeCell ref="J14:J16"/>
    <mergeCell ref="A11:A13"/>
    <mergeCell ref="A2:L2"/>
    <mergeCell ref="A3:A4"/>
    <mergeCell ref="B3:B4"/>
    <mergeCell ref="C3:G3"/>
    <mergeCell ref="I3:I4"/>
    <mergeCell ref="L3:L4"/>
    <mergeCell ref="M3:M4"/>
    <mergeCell ref="A5:A7"/>
    <mergeCell ref="J5:J7"/>
    <mergeCell ref="M5:M7"/>
    <mergeCell ref="A8:A10"/>
    <mergeCell ref="J8:J10"/>
    <mergeCell ref="M8:M10"/>
    <mergeCell ref="K3:K4"/>
    <mergeCell ref="J11:J13"/>
    <mergeCell ref="M11:M13"/>
    <mergeCell ref="R10:R12"/>
    <mergeCell ref="S10:S12"/>
    <mergeCell ref="P13:P15"/>
    <mergeCell ref="Q13:Q15"/>
    <mergeCell ref="R13:R15"/>
    <mergeCell ref="S13:S15"/>
    <mergeCell ref="M14:M16"/>
    <mergeCell ref="P10:P12"/>
    <mergeCell ref="W20:W22"/>
    <mergeCell ref="X20:X22"/>
    <mergeCell ref="P26:P28"/>
    <mergeCell ref="Q26:Q28"/>
    <mergeCell ref="R26:R28"/>
    <mergeCell ref="S26:S28"/>
    <mergeCell ref="Q10:Q12"/>
    <mergeCell ref="Y17:Y19"/>
    <mergeCell ref="Z17:Z19"/>
    <mergeCell ref="Y20:Y22"/>
    <mergeCell ref="Z20:Z22"/>
    <mergeCell ref="P29:P31"/>
    <mergeCell ref="Q29:Q31"/>
    <mergeCell ref="R29:R31"/>
    <mergeCell ref="S29:S31"/>
    <mergeCell ref="W17:W19"/>
    <mergeCell ref="X17:X19"/>
  </mergeCells>
  <conditionalFormatting sqref="C5:G7 D8:G10 C8:C16">
    <cfRule type="cellIs" priority="5" dxfId="11" operator="equal">
      <formula>200</formula>
    </cfRule>
    <cfRule type="cellIs" priority="6" dxfId="11" operator="greaterThan">
      <formula>200</formula>
    </cfRule>
  </conditionalFormatting>
  <conditionalFormatting sqref="G12:H12">
    <cfRule type="cellIs" priority="4" dxfId="5" operator="equal">
      <formula>200</formula>
    </cfRule>
  </conditionalFormatting>
  <conditionalFormatting sqref="G12:H12">
    <cfRule type="cellIs" priority="3" dxfId="5" operator="greaterThan">
      <formula>200</formula>
    </cfRule>
  </conditionalFormatting>
  <conditionalFormatting sqref="F11:H11">
    <cfRule type="cellIs" priority="2" dxfId="5" operator="equal">
      <formula>200</formula>
    </cfRule>
  </conditionalFormatting>
  <conditionalFormatting sqref="F11:H11">
    <cfRule type="cellIs" priority="1" dxfId="5" operator="greaterThan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2:V17"/>
  <sheetViews>
    <sheetView zoomScalePageLayoutView="0" workbookViewId="0" topLeftCell="A1">
      <selection activeCell="B6" sqref="B6:B15"/>
    </sheetView>
  </sheetViews>
  <sheetFormatPr defaultColWidth="9.140625" defaultRowHeight="15" outlineLevelCol="1"/>
  <cols>
    <col min="1" max="1" width="6.7109375" style="111" customWidth="1"/>
    <col min="2" max="2" width="26.7109375" style="1" bestFit="1" customWidth="1"/>
    <col min="3" max="7" width="5.7109375" style="1" customWidth="1"/>
    <col min="8" max="8" width="5.7109375" style="113" customWidth="1"/>
    <col min="9" max="13" width="5.7109375" style="1" customWidth="1"/>
    <col min="14" max="14" width="4.140625" style="1" customWidth="1" outlineLevel="1"/>
    <col min="15" max="15" width="6.8515625" style="1" customWidth="1"/>
    <col min="16" max="16" width="8.7109375" style="1" customWidth="1"/>
    <col min="17" max="17" width="6.140625" style="1" hidden="1" customWidth="1"/>
    <col min="18" max="18" width="6.00390625" style="1" hidden="1" customWidth="1" outlineLevel="1"/>
    <col min="19" max="19" width="7.28125" style="1" customWidth="1" collapsed="1"/>
    <col min="20" max="20" width="7.421875" style="1" customWidth="1"/>
    <col min="21" max="21" width="6.140625" style="1" customWidth="1"/>
    <col min="22" max="16384" width="8.8515625" style="1" customWidth="1"/>
  </cols>
  <sheetData>
    <row r="2" spans="2:15" ht="14.25">
      <c r="B2" s="2034" t="s">
        <v>408</v>
      </c>
      <c r="C2" s="2034"/>
      <c r="D2" s="2034"/>
      <c r="E2" s="2034"/>
      <c r="F2" s="2034"/>
      <c r="G2" s="2034"/>
      <c r="H2" s="2034"/>
      <c r="I2" s="2034"/>
      <c r="J2" s="2034"/>
      <c r="K2" s="2034"/>
      <c r="L2" s="2034"/>
      <c r="M2" s="2034"/>
      <c r="N2" s="2034"/>
      <c r="O2" s="2034"/>
    </row>
    <row r="3" spans="1:15" ht="14.25">
      <c r="A3" s="2034" t="s">
        <v>56</v>
      </c>
      <c r="B3" s="2034"/>
      <c r="C3" s="2034"/>
      <c r="D3" s="2034"/>
      <c r="E3" s="2034"/>
      <c r="F3" s="2034"/>
      <c r="G3" s="2034"/>
      <c r="H3" s="2034"/>
      <c r="I3" s="2034"/>
      <c r="J3" s="2034"/>
      <c r="K3" s="2034"/>
      <c r="L3" s="2034"/>
      <c r="M3" s="2034"/>
      <c r="N3" s="2034"/>
      <c r="O3" s="2034"/>
    </row>
    <row r="4" spans="1:22" ht="14.25">
      <c r="A4" s="1988" t="s">
        <v>3</v>
      </c>
      <c r="B4" s="1988" t="s">
        <v>4</v>
      </c>
      <c r="C4" s="2067" t="s">
        <v>9</v>
      </c>
      <c r="D4" s="2068"/>
      <c r="E4" s="2068"/>
      <c r="F4" s="2068"/>
      <c r="G4" s="2068"/>
      <c r="H4" s="2068"/>
      <c r="I4" s="2068"/>
      <c r="J4" s="2068"/>
      <c r="K4" s="2068"/>
      <c r="L4" s="2068"/>
      <c r="M4" s="2068"/>
      <c r="N4" s="2069"/>
      <c r="O4" s="2059" t="s">
        <v>0</v>
      </c>
      <c r="P4" s="2073" t="s">
        <v>10</v>
      </c>
      <c r="Q4" s="2071" t="s">
        <v>147</v>
      </c>
      <c r="R4" s="2071" t="s">
        <v>1</v>
      </c>
      <c r="S4" s="2071" t="s">
        <v>288</v>
      </c>
      <c r="T4" s="2107" t="s">
        <v>6</v>
      </c>
      <c r="U4" s="2063"/>
      <c r="V4" s="2064"/>
    </row>
    <row r="5" spans="1:22" ht="14.25">
      <c r="A5" s="2072"/>
      <c r="B5" s="2072"/>
      <c r="C5" s="830">
        <v>1</v>
      </c>
      <c r="D5" s="830">
        <v>2</v>
      </c>
      <c r="E5" s="830">
        <v>3</v>
      </c>
      <c r="F5" s="830">
        <v>4</v>
      </c>
      <c r="G5" s="830">
        <v>5</v>
      </c>
      <c r="H5" s="831">
        <v>6</v>
      </c>
      <c r="I5" s="831">
        <v>7</v>
      </c>
      <c r="J5" s="830">
        <v>8</v>
      </c>
      <c r="K5" s="830">
        <v>9</v>
      </c>
      <c r="L5" s="831">
        <v>10</v>
      </c>
      <c r="M5" s="831">
        <v>11</v>
      </c>
      <c r="N5" s="832">
        <v>12</v>
      </c>
      <c r="O5" s="2060"/>
      <c r="P5" s="2060"/>
      <c r="Q5" s="2072"/>
      <c r="R5" s="2072"/>
      <c r="S5" s="2072"/>
      <c r="T5" s="833" t="s">
        <v>7</v>
      </c>
      <c r="U5" s="2" t="s">
        <v>2</v>
      </c>
      <c r="V5" s="2065">
        <f>MAX(T6:T16)</f>
        <v>235</v>
      </c>
    </row>
    <row r="6" spans="1:22" ht="14.25">
      <c r="A6" s="935">
        <v>1</v>
      </c>
      <c r="B6" s="815" t="s">
        <v>310</v>
      </c>
      <c r="C6" s="108">
        <v>160</v>
      </c>
      <c r="D6" s="108">
        <v>157</v>
      </c>
      <c r="E6" s="108">
        <v>180</v>
      </c>
      <c r="F6" s="100">
        <v>183</v>
      </c>
      <c r="G6" s="100">
        <v>196</v>
      </c>
      <c r="H6" s="100">
        <v>149</v>
      </c>
      <c r="I6" s="100">
        <v>217</v>
      </c>
      <c r="J6" s="101">
        <v>183</v>
      </c>
      <c r="K6" s="101">
        <v>151</v>
      </c>
      <c r="L6" s="101">
        <v>135</v>
      </c>
      <c r="M6" s="101">
        <v>206</v>
      </c>
      <c r="N6" s="101">
        <v>169</v>
      </c>
      <c r="O6" s="116">
        <f aca="true" t="shared" si="0" ref="O6:O16">SUM(C6:N6)</f>
        <v>2086</v>
      </c>
      <c r="P6" s="117">
        <f aca="true" t="shared" si="1" ref="P6:P15">AVERAGE(C6:N6)</f>
        <v>173.83333333333334</v>
      </c>
      <c r="Q6" s="118">
        <f aca="true" t="shared" si="2" ref="Q6:Q16">O6-$O$13</f>
        <v>296</v>
      </c>
      <c r="R6" s="119">
        <f aca="true" t="shared" si="3" ref="R6:R16">O6-$O$10</f>
        <v>228</v>
      </c>
      <c r="S6" s="118">
        <f aca="true" t="shared" si="4" ref="S6:S16">O6-$O$13</f>
        <v>296</v>
      </c>
      <c r="T6" s="834">
        <f aca="true" t="shared" si="5" ref="T6:T16">MAX((C6:G6),(H6:L6))</f>
        <v>217</v>
      </c>
      <c r="U6" s="112"/>
      <c r="V6" s="2066"/>
    </row>
    <row r="7" spans="1:22" ht="14.25">
      <c r="A7" s="935">
        <v>2</v>
      </c>
      <c r="B7" s="789" t="s">
        <v>325</v>
      </c>
      <c r="C7" s="105">
        <v>155</v>
      </c>
      <c r="D7" s="105">
        <v>166</v>
      </c>
      <c r="E7" s="105">
        <v>173</v>
      </c>
      <c r="F7" s="108">
        <v>164</v>
      </c>
      <c r="G7" s="100">
        <v>188</v>
      </c>
      <c r="H7" s="100">
        <v>165</v>
      </c>
      <c r="I7" s="100">
        <v>147</v>
      </c>
      <c r="J7" s="101">
        <v>165</v>
      </c>
      <c r="K7" s="101">
        <v>215</v>
      </c>
      <c r="L7" s="101">
        <v>202</v>
      </c>
      <c r="M7" s="101">
        <v>168</v>
      </c>
      <c r="N7" s="101">
        <v>157</v>
      </c>
      <c r="O7" s="116">
        <f t="shared" si="0"/>
        <v>2065</v>
      </c>
      <c r="P7" s="117">
        <f t="shared" si="1"/>
        <v>172.08333333333334</v>
      </c>
      <c r="Q7" s="118">
        <f t="shared" si="2"/>
        <v>275</v>
      </c>
      <c r="R7" s="119">
        <f t="shared" si="3"/>
        <v>207</v>
      </c>
      <c r="S7" s="118">
        <f t="shared" si="4"/>
        <v>275</v>
      </c>
      <c r="T7" s="834">
        <f t="shared" si="5"/>
        <v>215</v>
      </c>
      <c r="U7" s="112"/>
      <c r="V7" s="112"/>
    </row>
    <row r="8" spans="1:22" ht="14.25">
      <c r="A8" s="935">
        <v>3</v>
      </c>
      <c r="B8" s="789" t="s">
        <v>308</v>
      </c>
      <c r="C8" s="108">
        <v>137</v>
      </c>
      <c r="D8" s="108">
        <v>188</v>
      </c>
      <c r="E8" s="108">
        <v>165</v>
      </c>
      <c r="F8" s="100">
        <v>180</v>
      </c>
      <c r="G8" s="100">
        <v>169</v>
      </c>
      <c r="H8" s="100">
        <v>188</v>
      </c>
      <c r="I8" s="100">
        <v>177</v>
      </c>
      <c r="J8" s="61">
        <v>193</v>
      </c>
      <c r="K8" s="61">
        <v>193</v>
      </c>
      <c r="L8" s="101">
        <v>168</v>
      </c>
      <c r="M8" s="101">
        <v>126</v>
      </c>
      <c r="N8" s="101">
        <v>165</v>
      </c>
      <c r="O8" s="116">
        <f t="shared" si="0"/>
        <v>2049</v>
      </c>
      <c r="P8" s="117">
        <f t="shared" si="1"/>
        <v>170.75</v>
      </c>
      <c r="Q8" s="118">
        <f t="shared" si="2"/>
        <v>259</v>
      </c>
      <c r="R8" s="119">
        <f t="shared" si="3"/>
        <v>191</v>
      </c>
      <c r="S8" s="118">
        <f t="shared" si="4"/>
        <v>259</v>
      </c>
      <c r="T8" s="834">
        <f t="shared" si="5"/>
        <v>193</v>
      </c>
      <c r="U8" s="112"/>
      <c r="V8" s="112"/>
    </row>
    <row r="9" spans="1:22" ht="14.25">
      <c r="A9" s="935">
        <v>4</v>
      </c>
      <c r="B9" s="789" t="s">
        <v>309</v>
      </c>
      <c r="C9" s="108">
        <v>167</v>
      </c>
      <c r="D9" s="108">
        <v>188</v>
      </c>
      <c r="E9" s="108">
        <v>175</v>
      </c>
      <c r="F9" s="100">
        <v>156</v>
      </c>
      <c r="G9" s="100">
        <v>200</v>
      </c>
      <c r="H9" s="100">
        <v>198</v>
      </c>
      <c r="I9" s="100">
        <v>118</v>
      </c>
      <c r="J9" s="61">
        <v>169</v>
      </c>
      <c r="K9" s="61">
        <v>150</v>
      </c>
      <c r="L9" s="101">
        <v>179</v>
      </c>
      <c r="M9" s="101">
        <v>159</v>
      </c>
      <c r="N9" s="101">
        <v>176</v>
      </c>
      <c r="O9" s="116">
        <f t="shared" si="0"/>
        <v>2035</v>
      </c>
      <c r="P9" s="117">
        <f t="shared" si="1"/>
        <v>169.58333333333334</v>
      </c>
      <c r="Q9" s="118">
        <f t="shared" si="2"/>
        <v>245</v>
      </c>
      <c r="R9" s="119">
        <f t="shared" si="3"/>
        <v>177</v>
      </c>
      <c r="S9" s="118">
        <f t="shared" si="4"/>
        <v>245</v>
      </c>
      <c r="T9" s="834">
        <f t="shared" si="5"/>
        <v>200</v>
      </c>
      <c r="U9" s="112"/>
      <c r="V9" s="112"/>
    </row>
    <row r="10" spans="1:21" ht="14.25">
      <c r="A10" s="935">
        <v>5</v>
      </c>
      <c r="B10" s="790" t="s">
        <v>333</v>
      </c>
      <c r="C10" s="108">
        <v>136</v>
      </c>
      <c r="D10" s="105">
        <v>190</v>
      </c>
      <c r="E10" s="105">
        <v>162</v>
      </c>
      <c r="F10" s="100">
        <v>152</v>
      </c>
      <c r="G10" s="100">
        <v>145</v>
      </c>
      <c r="H10" s="100">
        <v>168</v>
      </c>
      <c r="I10" s="100">
        <v>137</v>
      </c>
      <c r="J10" s="61">
        <v>149</v>
      </c>
      <c r="K10" s="61">
        <v>174</v>
      </c>
      <c r="L10" s="101">
        <v>150</v>
      </c>
      <c r="M10" s="101">
        <v>163</v>
      </c>
      <c r="N10" s="101">
        <v>132</v>
      </c>
      <c r="O10" s="116">
        <f t="shared" si="0"/>
        <v>1858</v>
      </c>
      <c r="P10" s="117">
        <f t="shared" si="1"/>
        <v>154.83333333333334</v>
      </c>
      <c r="Q10" s="118">
        <f t="shared" si="2"/>
        <v>68</v>
      </c>
      <c r="R10" s="120">
        <f t="shared" si="3"/>
        <v>0</v>
      </c>
      <c r="S10" s="118">
        <f t="shared" si="4"/>
        <v>68</v>
      </c>
      <c r="T10" s="834">
        <f t="shared" si="5"/>
        <v>190</v>
      </c>
      <c r="U10" s="112"/>
    </row>
    <row r="11" spans="1:21" ht="14.25">
      <c r="A11" s="935">
        <v>6</v>
      </c>
      <c r="B11" s="789" t="s">
        <v>317</v>
      </c>
      <c r="C11" s="105">
        <v>172</v>
      </c>
      <c r="D11" s="105">
        <v>139</v>
      </c>
      <c r="E11" s="105">
        <v>153</v>
      </c>
      <c r="F11" s="100">
        <v>235</v>
      </c>
      <c r="G11" s="100">
        <v>146</v>
      </c>
      <c r="H11" s="100">
        <v>138</v>
      </c>
      <c r="I11" s="100">
        <v>128</v>
      </c>
      <c r="J11" s="101">
        <v>144</v>
      </c>
      <c r="K11" s="101">
        <v>144</v>
      </c>
      <c r="L11" s="101">
        <v>126</v>
      </c>
      <c r="M11" s="101">
        <v>183</v>
      </c>
      <c r="N11" s="101">
        <v>144</v>
      </c>
      <c r="O11" s="116">
        <f t="shared" si="0"/>
        <v>1852</v>
      </c>
      <c r="P11" s="117">
        <f t="shared" si="1"/>
        <v>154.33333333333334</v>
      </c>
      <c r="Q11" s="126">
        <f t="shared" si="2"/>
        <v>62</v>
      </c>
      <c r="R11" s="120">
        <f t="shared" si="3"/>
        <v>-6</v>
      </c>
      <c r="S11" s="118">
        <f t="shared" si="4"/>
        <v>62</v>
      </c>
      <c r="T11" s="834">
        <f t="shared" si="5"/>
        <v>235</v>
      </c>
      <c r="U11" s="112"/>
    </row>
    <row r="12" spans="1:21" ht="14.25">
      <c r="A12" s="935">
        <v>7</v>
      </c>
      <c r="B12" s="789" t="s">
        <v>314</v>
      </c>
      <c r="C12" s="108">
        <v>120</v>
      </c>
      <c r="D12" s="108">
        <v>189</v>
      </c>
      <c r="E12" s="108">
        <v>159</v>
      </c>
      <c r="F12" s="100">
        <v>141</v>
      </c>
      <c r="G12" s="100">
        <v>139</v>
      </c>
      <c r="H12" s="100">
        <v>186</v>
      </c>
      <c r="I12" s="100">
        <v>125</v>
      </c>
      <c r="J12" s="61">
        <v>149</v>
      </c>
      <c r="K12" s="61">
        <v>147</v>
      </c>
      <c r="L12" s="101">
        <v>140</v>
      </c>
      <c r="M12" s="101">
        <v>145</v>
      </c>
      <c r="N12" s="101">
        <v>153</v>
      </c>
      <c r="O12" s="116">
        <f t="shared" si="0"/>
        <v>1793</v>
      </c>
      <c r="P12" s="117">
        <f t="shared" si="1"/>
        <v>149.41666666666666</v>
      </c>
      <c r="Q12" s="118">
        <f t="shared" si="2"/>
        <v>3</v>
      </c>
      <c r="R12" s="119">
        <f t="shared" si="3"/>
        <v>-65</v>
      </c>
      <c r="S12" s="118">
        <f t="shared" si="4"/>
        <v>3</v>
      </c>
      <c r="T12" s="834">
        <f t="shared" si="5"/>
        <v>189</v>
      </c>
      <c r="U12" s="112"/>
    </row>
    <row r="13" spans="1:21" ht="15" thickBot="1">
      <c r="A13" s="893">
        <v>8</v>
      </c>
      <c r="B13" s="903" t="s">
        <v>134</v>
      </c>
      <c r="C13" s="107">
        <v>147</v>
      </c>
      <c r="D13" s="107">
        <v>134</v>
      </c>
      <c r="E13" s="107">
        <v>88</v>
      </c>
      <c r="F13" s="785">
        <v>128</v>
      </c>
      <c r="G13" s="785">
        <v>142</v>
      </c>
      <c r="H13" s="785">
        <v>164</v>
      </c>
      <c r="I13" s="785">
        <v>127</v>
      </c>
      <c r="J13" s="894">
        <v>143</v>
      </c>
      <c r="K13" s="894">
        <v>158</v>
      </c>
      <c r="L13" s="894">
        <v>152</v>
      </c>
      <c r="M13" s="894">
        <v>238</v>
      </c>
      <c r="N13" s="894">
        <v>169</v>
      </c>
      <c r="O13" s="895">
        <f t="shared" si="0"/>
        <v>1790</v>
      </c>
      <c r="P13" s="896">
        <f t="shared" si="1"/>
        <v>149.16666666666666</v>
      </c>
      <c r="Q13" s="898">
        <f t="shared" si="2"/>
        <v>0</v>
      </c>
      <c r="R13" s="898">
        <f t="shared" si="3"/>
        <v>-68</v>
      </c>
      <c r="S13" s="897">
        <f t="shared" si="4"/>
        <v>0</v>
      </c>
      <c r="T13" s="904">
        <f t="shared" si="5"/>
        <v>164</v>
      </c>
      <c r="U13" s="112"/>
    </row>
    <row r="14" spans="1:21" ht="14.25">
      <c r="A14" s="880">
        <v>9</v>
      </c>
      <c r="B14" s="899" t="s">
        <v>318</v>
      </c>
      <c r="C14" s="109">
        <v>129</v>
      </c>
      <c r="D14" s="109">
        <v>133</v>
      </c>
      <c r="E14" s="109">
        <v>150</v>
      </c>
      <c r="F14" s="315">
        <v>146</v>
      </c>
      <c r="G14" s="315">
        <v>146</v>
      </c>
      <c r="H14" s="315">
        <v>151</v>
      </c>
      <c r="I14" s="315">
        <v>180</v>
      </c>
      <c r="J14" s="900">
        <v>122</v>
      </c>
      <c r="K14" s="900">
        <v>122</v>
      </c>
      <c r="L14" s="889">
        <v>142</v>
      </c>
      <c r="M14" s="889">
        <v>124</v>
      </c>
      <c r="N14" s="889">
        <v>123</v>
      </c>
      <c r="O14" s="890">
        <f t="shared" si="0"/>
        <v>1668</v>
      </c>
      <c r="P14" s="891">
        <f t="shared" si="1"/>
        <v>139</v>
      </c>
      <c r="Q14" s="892">
        <f t="shared" si="2"/>
        <v>-122</v>
      </c>
      <c r="R14" s="901">
        <f t="shared" si="3"/>
        <v>-190</v>
      </c>
      <c r="S14" s="892">
        <f t="shared" si="4"/>
        <v>-122</v>
      </c>
      <c r="T14" s="902">
        <f t="shared" si="5"/>
        <v>180</v>
      </c>
      <c r="U14" s="112">
        <v>9</v>
      </c>
    </row>
    <row r="15" spans="1:22" ht="15">
      <c r="A15" s="125">
        <v>10</v>
      </c>
      <c r="B15" s="643" t="s">
        <v>336</v>
      </c>
      <c r="C15" s="818">
        <v>116</v>
      </c>
      <c r="D15" s="818">
        <v>143</v>
      </c>
      <c r="E15" s="818">
        <v>110</v>
      </c>
      <c r="F15" s="819">
        <v>125</v>
      </c>
      <c r="G15" s="100">
        <v>114</v>
      </c>
      <c r="H15" s="100">
        <v>172</v>
      </c>
      <c r="I15" s="100">
        <v>151</v>
      </c>
      <c r="J15" s="61">
        <v>111</v>
      </c>
      <c r="K15" s="61">
        <v>124</v>
      </c>
      <c r="L15" s="61">
        <v>88</v>
      </c>
      <c r="M15" s="61">
        <v>151</v>
      </c>
      <c r="N15" s="61">
        <v>113</v>
      </c>
      <c r="O15" s="116">
        <f t="shared" si="0"/>
        <v>1518</v>
      </c>
      <c r="P15" s="117">
        <f t="shared" si="1"/>
        <v>126.5</v>
      </c>
      <c r="Q15" s="126">
        <f t="shared" si="2"/>
        <v>-272</v>
      </c>
      <c r="R15" s="120">
        <f t="shared" si="3"/>
        <v>-340</v>
      </c>
      <c r="S15" s="118">
        <f t="shared" si="4"/>
        <v>-272</v>
      </c>
      <c r="T15" s="834">
        <f t="shared" si="5"/>
        <v>172</v>
      </c>
      <c r="U15" s="112">
        <v>8</v>
      </c>
      <c r="V15" s="112"/>
    </row>
    <row r="16" spans="1:22" ht="14.25">
      <c r="A16" s="125">
        <v>11</v>
      </c>
      <c r="B16" s="816"/>
      <c r="C16" s="105"/>
      <c r="D16" s="105"/>
      <c r="E16" s="105"/>
      <c r="F16" s="100"/>
      <c r="G16" s="100"/>
      <c r="H16" s="100"/>
      <c r="I16" s="100"/>
      <c r="J16" s="61"/>
      <c r="K16" s="61"/>
      <c r="L16" s="101"/>
      <c r="M16" s="101"/>
      <c r="N16" s="101"/>
      <c r="O16" s="116">
        <f t="shared" si="0"/>
        <v>0</v>
      </c>
      <c r="P16" s="117" t="e">
        <f>AVERAGE(C16:L16)</f>
        <v>#DIV/0!</v>
      </c>
      <c r="Q16" s="126">
        <f t="shared" si="2"/>
        <v>-1790</v>
      </c>
      <c r="R16" s="120">
        <f t="shared" si="3"/>
        <v>-1858</v>
      </c>
      <c r="S16" s="118">
        <f t="shared" si="4"/>
        <v>-1790</v>
      </c>
      <c r="T16" s="834">
        <f t="shared" si="5"/>
        <v>0</v>
      </c>
      <c r="U16" s="112"/>
      <c r="V16" s="112"/>
    </row>
    <row r="17" spans="3:13" ht="14.25">
      <c r="C17" s="138">
        <f>MAX(C6:C16)</f>
        <v>172</v>
      </c>
      <c r="D17" s="138">
        <f aca="true" t="shared" si="6" ref="D17:L17">MAX(D6:D16)</f>
        <v>190</v>
      </c>
      <c r="E17" s="138">
        <f t="shared" si="6"/>
        <v>180</v>
      </c>
      <c r="F17" s="138">
        <f t="shared" si="6"/>
        <v>235</v>
      </c>
      <c r="G17" s="138">
        <f t="shared" si="6"/>
        <v>200</v>
      </c>
      <c r="H17" s="138">
        <f t="shared" si="6"/>
        <v>198</v>
      </c>
      <c r="I17" s="138">
        <f t="shared" si="6"/>
        <v>217</v>
      </c>
      <c r="J17" s="138">
        <f t="shared" si="6"/>
        <v>193</v>
      </c>
      <c r="K17" s="138">
        <f t="shared" si="6"/>
        <v>215</v>
      </c>
      <c r="L17" s="138">
        <f t="shared" si="6"/>
        <v>202</v>
      </c>
      <c r="M17" s="138"/>
    </row>
  </sheetData>
  <sheetProtection/>
  <mergeCells count="12">
    <mergeCell ref="T4:V4"/>
    <mergeCell ref="V5:V6"/>
    <mergeCell ref="P4:P5"/>
    <mergeCell ref="Q4:Q5"/>
    <mergeCell ref="R4:R5"/>
    <mergeCell ref="S4:S5"/>
    <mergeCell ref="B2:O2"/>
    <mergeCell ref="A3:O3"/>
    <mergeCell ref="A4:A5"/>
    <mergeCell ref="B4:B5"/>
    <mergeCell ref="O4:O5"/>
    <mergeCell ref="C4:N4"/>
  </mergeCells>
  <conditionalFormatting sqref="G16:I16 J6:N16">
    <cfRule type="cellIs" priority="16" dxfId="5" operator="equal">
      <formula>200</formula>
    </cfRule>
  </conditionalFormatting>
  <conditionalFormatting sqref="G16:I16 J6:N16">
    <cfRule type="cellIs" priority="15" dxfId="5" operator="greaterThan">
      <formula>200</formula>
    </cfRule>
  </conditionalFormatting>
  <conditionalFormatting sqref="T6:T16">
    <cfRule type="expression" priority="14" dxfId="307">
      <formula>T6=$V$4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U40"/>
  <sheetViews>
    <sheetView zoomScale="70" zoomScaleNormal="70" zoomScalePageLayoutView="0" workbookViewId="0" topLeftCell="A1">
      <selection activeCell="B36" sqref="B36:C39"/>
    </sheetView>
  </sheetViews>
  <sheetFormatPr defaultColWidth="9.140625" defaultRowHeight="15"/>
  <cols>
    <col min="1" max="1" width="5.7109375" style="562" customWidth="1"/>
    <col min="2" max="2" width="23.28125" style="468" customWidth="1"/>
    <col min="3" max="3" width="11.28125" style="565" bestFit="1" customWidth="1"/>
    <col min="4" max="4" width="10.00390625" style="468" customWidth="1"/>
    <col min="5" max="5" width="9.28125" style="468" customWidth="1"/>
    <col min="6" max="6" width="10.421875" style="468" customWidth="1"/>
    <col min="7" max="7" width="5.28125" style="468" customWidth="1"/>
    <col min="8" max="8" width="6.00390625" style="468" customWidth="1"/>
    <col min="9" max="9" width="21.7109375" style="468" customWidth="1"/>
    <col min="10" max="10" width="13.140625" style="545" customWidth="1"/>
    <col min="11" max="11" width="8.7109375" style="468" customWidth="1"/>
    <col min="12" max="12" width="10.57421875" style="468" customWidth="1"/>
    <col min="13" max="13" width="8.28125" style="468" bestFit="1" customWidth="1"/>
    <col min="14" max="14" width="4.57421875" style="468" customWidth="1"/>
    <col min="15" max="15" width="3.421875" style="468" customWidth="1"/>
    <col min="16" max="16" width="20.140625" style="468" bestFit="1" customWidth="1"/>
    <col min="17" max="17" width="11.8515625" style="468" customWidth="1"/>
    <col min="18" max="18" width="11.28125" style="468" customWidth="1"/>
    <col min="19" max="19" width="10.421875" style="468" customWidth="1"/>
    <col min="20" max="20" width="8.28125" style="468" bestFit="1" customWidth="1"/>
    <col min="21" max="16384" width="8.8515625" style="468" customWidth="1"/>
  </cols>
  <sheetData>
    <row r="1" ht="40.5" customHeight="1">
      <c r="B1" s="820" t="s">
        <v>295</v>
      </c>
    </row>
    <row r="2" spans="1:16" s="559" customFormat="1" ht="18">
      <c r="A2" s="558"/>
      <c r="B2" s="559" t="s">
        <v>94</v>
      </c>
      <c r="C2" s="560"/>
      <c r="I2" s="559" t="s">
        <v>220</v>
      </c>
      <c r="J2" s="561"/>
      <c r="P2" s="559" t="s">
        <v>62</v>
      </c>
    </row>
    <row r="3" spans="1:10" s="559" customFormat="1" ht="18">
      <c r="A3" s="558"/>
      <c r="C3" s="560"/>
      <c r="J3" s="561"/>
    </row>
    <row r="4" ht="13.5" customHeight="1">
      <c r="H4" s="198"/>
    </row>
    <row r="5" ht="13.5" customHeight="1">
      <c r="H5" s="198"/>
    </row>
    <row r="6" spans="2:8" ht="13.5" customHeight="1" thickBot="1">
      <c r="B6" s="613" t="s">
        <v>95</v>
      </c>
      <c r="C6" s="613">
        <v>1</v>
      </c>
      <c r="D6" s="613">
        <v>2</v>
      </c>
      <c r="E6" s="613">
        <v>3</v>
      </c>
      <c r="F6" s="613" t="s">
        <v>294</v>
      </c>
      <c r="H6" s="198"/>
    </row>
    <row r="7" spans="1:8" ht="13.5" customHeight="1">
      <c r="A7" s="562" t="s">
        <v>272</v>
      </c>
      <c r="B7" s="921" t="s">
        <v>310</v>
      </c>
      <c r="C7" s="797" t="s">
        <v>351</v>
      </c>
      <c r="D7" s="798" t="s">
        <v>352</v>
      </c>
      <c r="E7" s="360"/>
      <c r="F7" s="918">
        <v>2</v>
      </c>
      <c r="G7" s="568"/>
      <c r="H7" s="198"/>
    </row>
    <row r="8" spans="1:8" ht="13.5" customHeight="1" thickBot="1">
      <c r="A8" s="562" t="s">
        <v>108</v>
      </c>
      <c r="B8" s="906" t="s">
        <v>134</v>
      </c>
      <c r="C8" s="584" t="s">
        <v>353</v>
      </c>
      <c r="D8" s="585">
        <v>170</v>
      </c>
      <c r="E8" s="571"/>
      <c r="F8" s="907">
        <v>0</v>
      </c>
      <c r="H8" s="576"/>
    </row>
    <row r="9" spans="2:10" ht="13.5" customHeight="1">
      <c r="B9" s="577"/>
      <c r="C9" s="578"/>
      <c r="D9" s="196"/>
      <c r="E9" s="196"/>
      <c r="F9" s="196"/>
      <c r="H9" s="576"/>
      <c r="J9" s="565"/>
    </row>
    <row r="10" spans="2:13" ht="13.5" customHeight="1" thickBot="1">
      <c r="B10" s="577"/>
      <c r="C10" s="578"/>
      <c r="D10" s="196"/>
      <c r="E10" s="196"/>
      <c r="F10" s="196"/>
      <c r="H10" s="576"/>
      <c r="I10" s="613" t="s">
        <v>95</v>
      </c>
      <c r="J10" s="613">
        <v>1</v>
      </c>
      <c r="K10" s="613">
        <v>2</v>
      </c>
      <c r="L10" s="613">
        <v>3</v>
      </c>
      <c r="M10" s="613" t="s">
        <v>294</v>
      </c>
    </row>
    <row r="11" spans="2:16" ht="13.5" customHeight="1">
      <c r="B11" s="577"/>
      <c r="C11" s="578"/>
      <c r="D11" s="196"/>
      <c r="E11" s="196"/>
      <c r="F11" s="196"/>
      <c r="H11" s="579"/>
      <c r="I11" s="921" t="s">
        <v>310</v>
      </c>
      <c r="J11" s="797" t="s">
        <v>360</v>
      </c>
      <c r="K11" s="798" t="s">
        <v>361</v>
      </c>
      <c r="L11" s="360"/>
      <c r="M11" s="918">
        <v>2</v>
      </c>
      <c r="N11" s="568"/>
      <c r="P11" s="582"/>
    </row>
    <row r="12" spans="2:16" ht="13.5" customHeight="1" thickBot="1">
      <c r="B12" s="577"/>
      <c r="C12" s="578"/>
      <c r="D12" s="196"/>
      <c r="E12" s="196"/>
      <c r="F12" s="196"/>
      <c r="H12" s="576"/>
      <c r="I12" s="927" t="s">
        <v>333</v>
      </c>
      <c r="J12" s="584" t="s">
        <v>357</v>
      </c>
      <c r="K12" s="585">
        <v>136</v>
      </c>
      <c r="L12" s="585"/>
      <c r="M12" s="907">
        <v>0</v>
      </c>
      <c r="O12" s="576"/>
      <c r="P12" s="583" t="s">
        <v>36</v>
      </c>
    </row>
    <row r="13" spans="2:15" ht="13.5" customHeight="1">
      <c r="B13" s="577"/>
      <c r="C13" s="578"/>
      <c r="D13" s="196"/>
      <c r="E13" s="196"/>
      <c r="F13" s="196"/>
      <c r="H13" s="576"/>
      <c r="I13" s="577"/>
      <c r="O13" s="576"/>
    </row>
    <row r="14" spans="2:15" ht="13.5" customHeight="1" thickBot="1">
      <c r="B14" s="577"/>
      <c r="C14" s="578"/>
      <c r="D14" s="196"/>
      <c r="E14" s="196"/>
      <c r="F14" s="196"/>
      <c r="H14" s="576"/>
      <c r="I14" s="577"/>
      <c r="O14" s="576"/>
    </row>
    <row r="15" spans="1:15" ht="13.5" customHeight="1">
      <c r="A15" s="562" t="s">
        <v>102</v>
      </c>
      <c r="B15" s="916" t="s">
        <v>333</v>
      </c>
      <c r="C15" s="802" t="s">
        <v>349</v>
      </c>
      <c r="D15" s="361">
        <v>145</v>
      </c>
      <c r="E15" s="361"/>
      <c r="F15" s="917">
        <v>2</v>
      </c>
      <c r="G15" s="568"/>
      <c r="H15" s="576"/>
      <c r="I15" s="577"/>
      <c r="O15" s="576"/>
    </row>
    <row r="16" spans="1:17" ht="13.5" customHeight="1" thickBot="1">
      <c r="A16" s="562" t="s">
        <v>274</v>
      </c>
      <c r="B16" s="909" t="s">
        <v>309</v>
      </c>
      <c r="C16" s="584" t="s">
        <v>350</v>
      </c>
      <c r="D16" s="585">
        <v>134</v>
      </c>
      <c r="E16" s="585"/>
      <c r="F16" s="910">
        <v>0</v>
      </c>
      <c r="H16" s="198"/>
      <c r="I16" s="577"/>
      <c r="O16" s="576"/>
      <c r="Q16" s="565"/>
    </row>
    <row r="17" spans="2:20" ht="13.5" customHeight="1" thickBot="1">
      <c r="B17" s="577"/>
      <c r="C17" s="578"/>
      <c r="D17" s="196"/>
      <c r="E17" s="196"/>
      <c r="F17" s="196"/>
      <c r="H17" s="198"/>
      <c r="I17" s="577"/>
      <c r="O17" s="576"/>
      <c r="P17" s="613" t="s">
        <v>95</v>
      </c>
      <c r="Q17" s="613">
        <v>1</v>
      </c>
      <c r="R17" s="613">
        <v>2</v>
      </c>
      <c r="S17" s="613">
        <v>3</v>
      </c>
      <c r="T17" s="613" t="s">
        <v>294</v>
      </c>
    </row>
    <row r="18" spans="2:21" ht="13.5" customHeight="1">
      <c r="B18" s="577"/>
      <c r="C18" s="578"/>
      <c r="D18" s="196"/>
      <c r="E18" s="196"/>
      <c r="F18" s="196"/>
      <c r="H18" s="198"/>
      <c r="I18" s="577"/>
      <c r="J18" s="545" t="s">
        <v>340</v>
      </c>
      <c r="O18" s="579"/>
      <c r="P18" s="921" t="s">
        <v>310</v>
      </c>
      <c r="Q18" s="777" t="s">
        <v>370</v>
      </c>
      <c r="R18" s="361">
        <v>255</v>
      </c>
      <c r="S18" s="361">
        <v>188</v>
      </c>
      <c r="T18" s="918">
        <v>2</v>
      </c>
      <c r="U18" s="943" t="s">
        <v>37</v>
      </c>
    </row>
    <row r="19" spans="2:21" ht="13.5" customHeight="1" thickBot="1">
      <c r="B19" s="577"/>
      <c r="C19" s="578"/>
      <c r="D19" s="196"/>
      <c r="E19" s="196"/>
      <c r="F19" s="196"/>
      <c r="H19" s="198"/>
      <c r="I19" s="577"/>
      <c r="N19" s="586"/>
      <c r="O19" s="198"/>
      <c r="P19" s="909" t="s">
        <v>380</v>
      </c>
      <c r="Q19" s="800" t="s">
        <v>371</v>
      </c>
      <c r="R19" s="203">
        <v>171</v>
      </c>
      <c r="S19" s="203">
        <v>185</v>
      </c>
      <c r="T19" s="907">
        <v>1</v>
      </c>
      <c r="U19" s="943" t="s">
        <v>38</v>
      </c>
    </row>
    <row r="20" spans="2:18" ht="13.5" customHeight="1">
      <c r="B20" s="577"/>
      <c r="C20" s="578"/>
      <c r="D20" s="196"/>
      <c r="E20" s="196"/>
      <c r="F20" s="196"/>
      <c r="H20" s="198"/>
      <c r="I20" s="577"/>
      <c r="O20" s="576"/>
      <c r="R20" s="557"/>
    </row>
    <row r="21" spans="2:15" ht="13.5" customHeight="1">
      <c r="B21" s="577"/>
      <c r="C21" s="578"/>
      <c r="D21" s="196"/>
      <c r="E21" s="196"/>
      <c r="F21" s="196"/>
      <c r="H21" s="198"/>
      <c r="I21" s="577"/>
      <c r="L21" s="468" t="s">
        <v>347</v>
      </c>
      <c r="O21" s="576"/>
    </row>
    <row r="22" spans="2:15" ht="13.5" customHeight="1" thickBot="1">
      <c r="B22" s="577"/>
      <c r="C22" s="578"/>
      <c r="D22" s="196"/>
      <c r="E22" s="196"/>
      <c r="F22" s="196"/>
      <c r="H22" s="198"/>
      <c r="I22" s="577"/>
      <c r="O22" s="576"/>
    </row>
    <row r="23" spans="1:15" ht="13.5" customHeight="1" thickBot="1">
      <c r="A23" s="562" t="s">
        <v>222</v>
      </c>
      <c r="B23" s="919" t="s">
        <v>380</v>
      </c>
      <c r="C23" s="802" t="s">
        <v>349</v>
      </c>
      <c r="D23" s="361">
        <v>199</v>
      </c>
      <c r="E23" s="361"/>
      <c r="F23" s="918">
        <v>2</v>
      </c>
      <c r="G23" s="568"/>
      <c r="H23" s="198"/>
      <c r="I23" s="577"/>
      <c r="O23" s="576"/>
    </row>
    <row r="24" spans="1:15" ht="13.5" customHeight="1" thickBot="1">
      <c r="A24" s="562" t="s">
        <v>104</v>
      </c>
      <c r="B24" s="909" t="s">
        <v>317</v>
      </c>
      <c r="C24" s="584" t="s">
        <v>350</v>
      </c>
      <c r="D24" s="585">
        <v>177</v>
      </c>
      <c r="E24" s="575"/>
      <c r="F24" s="910">
        <v>0</v>
      </c>
      <c r="H24" s="576"/>
      <c r="I24" s="577"/>
      <c r="O24" s="576"/>
    </row>
    <row r="25" spans="2:15" ht="13.5" customHeight="1">
      <c r="B25" s="577"/>
      <c r="C25" s="578"/>
      <c r="D25" s="196"/>
      <c r="E25" s="196"/>
      <c r="F25" s="196"/>
      <c r="H25" s="576"/>
      <c r="J25" s="565"/>
      <c r="O25" s="576"/>
    </row>
    <row r="26" spans="2:18" ht="13.5" customHeight="1" thickBot="1">
      <c r="B26" s="577"/>
      <c r="C26" s="578"/>
      <c r="D26" s="196"/>
      <c r="E26" s="196"/>
      <c r="F26" s="196"/>
      <c r="H26" s="576"/>
      <c r="I26" s="436"/>
      <c r="J26" s="563"/>
      <c r="K26" s="436"/>
      <c r="L26" s="436"/>
      <c r="M26" s="436"/>
      <c r="O26" s="576"/>
      <c r="R26" s="557"/>
    </row>
    <row r="27" spans="2:18" ht="13.5" customHeight="1" thickBot="1">
      <c r="B27" s="577"/>
      <c r="C27" s="578"/>
      <c r="D27" s="196"/>
      <c r="E27" s="196"/>
      <c r="F27" s="196"/>
      <c r="H27" s="579"/>
      <c r="I27" s="919" t="s">
        <v>380</v>
      </c>
      <c r="J27" s="802" t="s">
        <v>362</v>
      </c>
      <c r="K27" s="778">
        <v>159</v>
      </c>
      <c r="L27" s="361">
        <v>147</v>
      </c>
      <c r="M27" s="580">
        <v>2</v>
      </c>
      <c r="N27" s="568"/>
      <c r="O27" s="576"/>
      <c r="R27" s="557"/>
    </row>
    <row r="28" spans="2:16" ht="13.5" customHeight="1" thickBot="1">
      <c r="B28" s="577"/>
      <c r="C28" s="578"/>
      <c r="D28" s="196"/>
      <c r="E28" s="196"/>
      <c r="F28" s="196"/>
      <c r="G28" s="586"/>
      <c r="H28" s="198"/>
      <c r="I28" s="909" t="s">
        <v>325</v>
      </c>
      <c r="J28" s="782" t="s">
        <v>363</v>
      </c>
      <c r="K28" s="796">
        <v>167</v>
      </c>
      <c r="L28" s="783">
        <v>115</v>
      </c>
      <c r="M28" s="575">
        <v>1</v>
      </c>
      <c r="P28" s="942" t="s">
        <v>36</v>
      </c>
    </row>
    <row r="29" spans="2:16" ht="13.5" customHeight="1">
      <c r="B29" s="577"/>
      <c r="C29" s="578"/>
      <c r="D29" s="196"/>
      <c r="E29" s="196"/>
      <c r="F29" s="196"/>
      <c r="H29" s="576"/>
      <c r="O29" s="566"/>
      <c r="P29" s="566" t="s">
        <v>372</v>
      </c>
    </row>
    <row r="30" spans="2:8" ht="13.5" customHeight="1" thickBot="1">
      <c r="B30" s="577"/>
      <c r="C30" s="578"/>
      <c r="D30" s="196"/>
      <c r="E30" s="196"/>
      <c r="F30" s="196"/>
      <c r="H30" s="576"/>
    </row>
    <row r="31" spans="1:8" ht="13.5" customHeight="1">
      <c r="A31" s="562" t="s">
        <v>106</v>
      </c>
      <c r="B31" s="911" t="s">
        <v>314</v>
      </c>
      <c r="C31" s="802" t="s">
        <v>354</v>
      </c>
      <c r="D31" s="778">
        <v>162</v>
      </c>
      <c r="E31" s="778">
        <v>124</v>
      </c>
      <c r="F31" s="905">
        <v>1</v>
      </c>
      <c r="G31" s="568"/>
      <c r="H31" s="576"/>
    </row>
    <row r="32" spans="1:8" ht="13.5" customHeight="1" thickBot="1">
      <c r="A32" s="562" t="s">
        <v>273</v>
      </c>
      <c r="B32" s="919" t="s">
        <v>325</v>
      </c>
      <c r="C32" s="844" t="s">
        <v>355</v>
      </c>
      <c r="D32" s="796">
        <v>173</v>
      </c>
      <c r="E32" s="796">
        <v>191</v>
      </c>
      <c r="F32" s="920">
        <v>2</v>
      </c>
      <c r="H32" s="198"/>
    </row>
    <row r="33" ht="13.5" customHeight="1"/>
    <row r="34" ht="13.5" customHeight="1"/>
    <row r="35" ht="14.25">
      <c r="B35" s="562" t="s">
        <v>402</v>
      </c>
    </row>
    <row r="36" spans="1:10" ht="15" thickBot="1">
      <c r="A36" s="1011">
        <v>4</v>
      </c>
      <c r="B36" s="909" t="s">
        <v>309</v>
      </c>
      <c r="C36" s="1013">
        <v>5</v>
      </c>
      <c r="H36" s="198">
        <v>3</v>
      </c>
      <c r="I36" s="192" t="s">
        <v>325</v>
      </c>
      <c r="J36" s="468">
        <v>3</v>
      </c>
    </row>
    <row r="37" spans="1:10" ht="15" thickBot="1">
      <c r="A37" s="1011">
        <v>6</v>
      </c>
      <c r="B37" s="909" t="s">
        <v>317</v>
      </c>
      <c r="C37" s="1013">
        <v>6</v>
      </c>
      <c r="H37" s="198">
        <v>4</v>
      </c>
      <c r="I37" s="192" t="s">
        <v>282</v>
      </c>
      <c r="J37" s="468">
        <v>3</v>
      </c>
    </row>
    <row r="38" spans="1:3" ht="15" thickBot="1">
      <c r="A38" s="1011">
        <v>7</v>
      </c>
      <c r="B38" s="909" t="s">
        <v>314</v>
      </c>
      <c r="C38" s="1013">
        <v>7</v>
      </c>
    </row>
    <row r="39" spans="1:3" ht="14.25">
      <c r="A39" s="1011">
        <v>8</v>
      </c>
      <c r="B39" s="1012" t="s">
        <v>134</v>
      </c>
      <c r="C39" s="1013">
        <v>8</v>
      </c>
    </row>
    <row r="40" ht="14.25">
      <c r="P40" s="468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2:S22"/>
  <sheetViews>
    <sheetView zoomScalePageLayoutView="0" workbookViewId="0" topLeftCell="A1">
      <selection activeCell="N8" sqref="N8:R10"/>
    </sheetView>
  </sheetViews>
  <sheetFormatPr defaultColWidth="9.140625" defaultRowHeight="15" outlineLevelCol="1"/>
  <cols>
    <col min="1" max="1" width="4.7109375" style="138" customWidth="1"/>
    <col min="2" max="2" width="6.00390625" style="135" customWidth="1"/>
    <col min="3" max="3" width="22.140625" style="138" customWidth="1"/>
    <col min="4" max="5" width="7.57421875" style="138" customWidth="1"/>
    <col min="6" max="6" width="9.57421875" style="138" customWidth="1"/>
    <col min="7" max="7" width="4.8515625" style="138" customWidth="1"/>
    <col min="8" max="8" width="6.00390625" style="138" customWidth="1"/>
    <col min="9" max="9" width="22.140625" style="139" customWidth="1"/>
    <col min="10" max="11" width="7.57421875" style="138" customWidth="1"/>
    <col min="12" max="12" width="9.57421875" style="138" customWidth="1"/>
    <col min="13" max="13" width="4.8515625" style="138" customWidth="1" outlineLevel="1"/>
    <col min="14" max="14" width="6.00390625" style="138" customWidth="1"/>
    <col min="15" max="15" width="22.140625" style="138" customWidth="1"/>
    <col min="16" max="17" width="7.57421875" style="138" customWidth="1"/>
    <col min="18" max="18" width="9.57421875" style="138" customWidth="1"/>
    <col min="19" max="19" width="8.7109375" style="138" customWidth="1"/>
    <col min="20" max="34" width="6.00390625" style="138" customWidth="1"/>
    <col min="35" max="16384" width="8.8515625" style="138" customWidth="1"/>
  </cols>
  <sheetData>
    <row r="1" ht="16.5" customHeight="1"/>
    <row r="2" spans="3:6" ht="16.5" customHeight="1" thickBot="1">
      <c r="C2" s="138" t="s">
        <v>61</v>
      </c>
      <c r="D2" s="138" t="s">
        <v>58</v>
      </c>
      <c r="E2" s="138" t="s">
        <v>59</v>
      </c>
      <c r="F2" s="138" t="s">
        <v>57</v>
      </c>
    </row>
    <row r="3" spans="2:10" ht="16.5" customHeight="1">
      <c r="B3" s="132">
        <v>1</v>
      </c>
      <c r="C3" s="151" t="s">
        <v>136</v>
      </c>
      <c r="D3" s="140">
        <v>197</v>
      </c>
      <c r="E3" s="140">
        <v>205</v>
      </c>
      <c r="F3" s="141">
        <f>D3+E3</f>
        <v>402</v>
      </c>
      <c r="I3" s="142"/>
      <c r="J3" s="143"/>
    </row>
    <row r="4" spans="2:12" ht="16.5" customHeight="1" thickBot="1">
      <c r="B4" s="373">
        <v>8</v>
      </c>
      <c r="C4" s="374" t="s">
        <v>128</v>
      </c>
      <c r="D4" s="375">
        <v>188</v>
      </c>
      <c r="E4" s="379">
        <v>245</v>
      </c>
      <c r="F4" s="376">
        <f>D4+E4</f>
        <v>433</v>
      </c>
      <c r="G4" s="143"/>
      <c r="H4" s="135"/>
      <c r="I4" s="138" t="s">
        <v>60</v>
      </c>
      <c r="J4" s="138" t="s">
        <v>58</v>
      </c>
      <c r="K4" s="138" t="s">
        <v>59</v>
      </c>
      <c r="L4" s="138" t="s">
        <v>57</v>
      </c>
    </row>
    <row r="5" spans="2:14" ht="16.5" customHeight="1" thickBot="1">
      <c r="B5" s="134"/>
      <c r="C5" s="153"/>
      <c r="D5" s="134"/>
      <c r="E5" s="134"/>
      <c r="F5" s="134"/>
      <c r="G5" s="143"/>
      <c r="H5" s="132">
        <v>8</v>
      </c>
      <c r="I5" s="151" t="s">
        <v>128</v>
      </c>
      <c r="J5" s="140">
        <v>161</v>
      </c>
      <c r="K5" s="140">
        <v>167</v>
      </c>
      <c r="L5" s="141">
        <f>J5+K5</f>
        <v>328</v>
      </c>
      <c r="M5" s="2248" t="s">
        <v>145</v>
      </c>
      <c r="N5" s="2249"/>
    </row>
    <row r="6" spans="2:12" ht="16.5" customHeight="1" thickBot="1">
      <c r="B6" s="369">
        <v>4</v>
      </c>
      <c r="C6" s="377" t="s">
        <v>131</v>
      </c>
      <c r="D6" s="371">
        <v>197</v>
      </c>
      <c r="E6" s="371">
        <v>182</v>
      </c>
      <c r="F6" s="372">
        <f>D6+E6</f>
        <v>379</v>
      </c>
      <c r="G6" s="143"/>
      <c r="H6" s="373">
        <v>4</v>
      </c>
      <c r="I6" s="374" t="s">
        <v>131</v>
      </c>
      <c r="J6" s="375">
        <v>154</v>
      </c>
      <c r="K6" s="375">
        <v>182</v>
      </c>
      <c r="L6" s="376">
        <f>J6+K6</f>
        <v>336</v>
      </c>
    </row>
    <row r="7" spans="2:9" ht="16.5" customHeight="1" thickBot="1">
      <c r="B7" s="133">
        <v>5</v>
      </c>
      <c r="C7" s="152" t="s">
        <v>140</v>
      </c>
      <c r="D7" s="144">
        <v>132</v>
      </c>
      <c r="E7" s="144">
        <v>187</v>
      </c>
      <c r="F7" s="145">
        <f>D7+E7</f>
        <v>319</v>
      </c>
      <c r="G7" s="143"/>
      <c r="I7" s="157"/>
    </row>
    <row r="8" spans="2:18" ht="16.5" customHeight="1" thickBot="1">
      <c r="B8" s="134"/>
      <c r="C8" s="153"/>
      <c r="D8" s="134"/>
      <c r="E8" s="134"/>
      <c r="F8" s="134"/>
      <c r="G8" s="143"/>
      <c r="I8" s="157"/>
      <c r="N8" s="135"/>
      <c r="O8" s="138" t="s">
        <v>62</v>
      </c>
      <c r="P8" s="138" t="s">
        <v>58</v>
      </c>
      <c r="Q8" s="138" t="s">
        <v>59</v>
      </c>
      <c r="R8" s="138" t="s">
        <v>57</v>
      </c>
    </row>
    <row r="9" spans="2:19" ht="16.5" customHeight="1">
      <c r="B9" s="136">
        <v>2</v>
      </c>
      <c r="C9" s="154" t="s">
        <v>135</v>
      </c>
      <c r="D9" s="146">
        <v>182</v>
      </c>
      <c r="E9" s="146">
        <v>152</v>
      </c>
      <c r="F9" s="147">
        <f>D9+E9</f>
        <v>334</v>
      </c>
      <c r="I9" s="157"/>
      <c r="N9" s="369">
        <v>4</v>
      </c>
      <c r="O9" s="377" t="s">
        <v>131</v>
      </c>
      <c r="P9" s="371">
        <v>205</v>
      </c>
      <c r="Q9" s="371">
        <v>201</v>
      </c>
      <c r="R9" s="372">
        <f>P9+Q9</f>
        <v>406</v>
      </c>
      <c r="S9" s="138" t="s">
        <v>143</v>
      </c>
    </row>
    <row r="10" spans="2:19" ht="16.5" customHeight="1" thickBot="1">
      <c r="B10" s="373">
        <v>7</v>
      </c>
      <c r="C10" s="378" t="s">
        <v>127</v>
      </c>
      <c r="D10" s="375">
        <v>167</v>
      </c>
      <c r="E10" s="375">
        <v>183</v>
      </c>
      <c r="F10" s="376">
        <f>D10+E10</f>
        <v>350</v>
      </c>
      <c r="I10" s="157"/>
      <c r="N10" s="133">
        <v>7</v>
      </c>
      <c r="O10" s="152" t="s">
        <v>127</v>
      </c>
      <c r="P10" s="144">
        <v>140</v>
      </c>
      <c r="Q10" s="144">
        <v>165</v>
      </c>
      <c r="R10" s="145">
        <f>P10+Q10</f>
        <v>305</v>
      </c>
      <c r="S10" s="138" t="s">
        <v>144</v>
      </c>
    </row>
    <row r="11" spans="3:12" ht="16.5" customHeight="1" thickBot="1">
      <c r="C11" s="156"/>
      <c r="H11" s="369">
        <v>7</v>
      </c>
      <c r="I11" s="377" t="s">
        <v>127</v>
      </c>
      <c r="J11" s="371">
        <v>150</v>
      </c>
      <c r="K11" s="371">
        <v>168</v>
      </c>
      <c r="L11" s="372">
        <f>J11+K11</f>
        <v>318</v>
      </c>
    </row>
    <row r="12" spans="2:14" ht="16.5" customHeight="1" thickBot="1">
      <c r="B12" s="369">
        <v>3</v>
      </c>
      <c r="C12" s="370" t="s">
        <v>132</v>
      </c>
      <c r="D12" s="371">
        <v>201</v>
      </c>
      <c r="E12" s="371">
        <v>215</v>
      </c>
      <c r="F12" s="372">
        <f>D12+E12</f>
        <v>416</v>
      </c>
      <c r="H12" s="133">
        <v>3</v>
      </c>
      <c r="I12" s="152" t="s">
        <v>132</v>
      </c>
      <c r="J12" s="144">
        <v>153</v>
      </c>
      <c r="K12" s="144">
        <v>155</v>
      </c>
      <c r="L12" s="145">
        <f>J12+K12</f>
        <v>308</v>
      </c>
      <c r="M12" s="2248" t="s">
        <v>145</v>
      </c>
      <c r="N12" s="2249"/>
    </row>
    <row r="13" spans="2:6" ht="16.5" customHeight="1" thickBot="1">
      <c r="B13" s="137">
        <v>6</v>
      </c>
      <c r="C13" s="155" t="s">
        <v>133</v>
      </c>
      <c r="D13" s="148">
        <v>213</v>
      </c>
      <c r="E13" s="148">
        <v>195</v>
      </c>
      <c r="F13" s="149">
        <f>D13+E13</f>
        <v>408</v>
      </c>
    </row>
    <row r="14" spans="15:16" ht="16.5" customHeight="1">
      <c r="O14" s="2070" t="s">
        <v>150</v>
      </c>
      <c r="P14" s="2250"/>
    </row>
    <row r="15" spans="2:16" ht="16.5" customHeight="1">
      <c r="B15" s="138"/>
      <c r="G15" s="139"/>
      <c r="I15" s="138"/>
      <c r="O15" s="380" t="s">
        <v>128</v>
      </c>
      <c r="P15" s="381">
        <v>245</v>
      </c>
    </row>
    <row r="16" spans="7:9" ht="16.5" customHeight="1">
      <c r="G16" s="139"/>
      <c r="I16" s="138"/>
    </row>
    <row r="17" spans="7:9" ht="16.5" customHeight="1">
      <c r="G17" s="139"/>
      <c r="I17" s="138"/>
    </row>
    <row r="18" spans="7:9" ht="16.5" customHeight="1">
      <c r="G18" s="139"/>
      <c r="I18" s="138"/>
    </row>
    <row r="19" spans="7:9" ht="16.5" customHeight="1">
      <c r="G19" s="139"/>
      <c r="I19" s="138"/>
    </row>
    <row r="20" spans="7:9" ht="16.5" customHeight="1">
      <c r="G20" s="139"/>
      <c r="I20" s="138"/>
    </row>
    <row r="21" spans="7:9" ht="16.5" customHeight="1">
      <c r="G21" s="139"/>
      <c r="I21" s="138"/>
    </row>
    <row r="22" spans="7:9" ht="16.5" customHeight="1">
      <c r="G22" s="139"/>
      <c r="I22" s="138"/>
    </row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3">
    <mergeCell ref="M5:N5"/>
    <mergeCell ref="M12:N12"/>
    <mergeCell ref="O14:P1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/>
  </sheetPr>
  <dimension ref="A1:N57"/>
  <sheetViews>
    <sheetView zoomScale="85" zoomScaleNormal="85" zoomScalePageLayoutView="0" workbookViewId="0" topLeftCell="A7">
      <selection activeCell="P18" sqref="P18"/>
    </sheetView>
  </sheetViews>
  <sheetFormatPr defaultColWidth="9.140625" defaultRowHeight="15"/>
  <cols>
    <col min="1" max="1" width="7.28125" style="196" customWidth="1"/>
    <col min="2" max="2" width="23.140625" style="196" customWidth="1"/>
    <col min="3" max="3" width="6.7109375" style="248" customWidth="1"/>
    <col min="4" max="4" width="7.7109375" style="196" customWidth="1"/>
    <col min="5" max="9" width="8.140625" style="196" customWidth="1"/>
    <col min="10" max="10" width="14.00390625" style="196" customWidth="1"/>
    <col min="11" max="11" width="9.140625" style="196" customWidth="1"/>
    <col min="12" max="12" width="12.140625" style="196" customWidth="1"/>
    <col min="13" max="13" width="9.140625" style="196" customWidth="1"/>
    <col min="14" max="14" width="7.8515625" style="196" customWidth="1"/>
    <col min="15" max="15" width="22.00390625" style="196" bestFit="1" customWidth="1"/>
    <col min="16" max="16384" width="9.140625" style="196" customWidth="1"/>
  </cols>
  <sheetData>
    <row r="1" spans="1:3" ht="15" customHeight="1">
      <c r="A1" s="276" t="s">
        <v>77</v>
      </c>
      <c r="B1" s="276"/>
      <c r="C1" s="196"/>
    </row>
    <row r="2" spans="1:3" ht="15" customHeight="1">
      <c r="A2" s="2251" t="s">
        <v>78</v>
      </c>
      <c r="B2" s="2251"/>
      <c r="C2" s="214"/>
    </row>
    <row r="3" spans="1:13" s="277" customFormat="1" ht="28.5">
      <c r="A3" s="292" t="s">
        <v>79</v>
      </c>
      <c r="B3" s="292" t="s">
        <v>80</v>
      </c>
      <c r="C3" s="293" t="s">
        <v>81</v>
      </c>
      <c r="D3" s="294" t="s">
        <v>58</v>
      </c>
      <c r="E3" s="294" t="s">
        <v>59</v>
      </c>
      <c r="F3" s="294" t="s">
        <v>82</v>
      </c>
      <c r="G3" s="294" t="s">
        <v>83</v>
      </c>
      <c r="H3" s="294" t="s">
        <v>84</v>
      </c>
      <c r="I3" s="294" t="s">
        <v>85</v>
      </c>
      <c r="J3" s="293" t="s">
        <v>86</v>
      </c>
      <c r="K3" s="292" t="s">
        <v>87</v>
      </c>
      <c r="L3" s="292" t="s">
        <v>126</v>
      </c>
      <c r="M3" s="292" t="s">
        <v>88</v>
      </c>
    </row>
    <row r="4" spans="1:14" s="277" customFormat="1" ht="15" customHeight="1">
      <c r="A4" s="292">
        <v>1</v>
      </c>
      <c r="B4" s="295" t="s">
        <v>27</v>
      </c>
      <c r="C4" s="191"/>
      <c r="D4" s="296">
        <v>220</v>
      </c>
      <c r="E4" s="296">
        <v>233</v>
      </c>
      <c r="F4" s="296">
        <v>192</v>
      </c>
      <c r="G4" s="296">
        <v>183</v>
      </c>
      <c r="H4" s="296">
        <v>258</v>
      </c>
      <c r="I4" s="296">
        <v>258</v>
      </c>
      <c r="J4" s="292">
        <f aca="true" t="shared" si="0" ref="J4:J46">SUM(D4:I4)+C4*COUNTA(D4:I4)</f>
        <v>1344</v>
      </c>
      <c r="K4" s="288">
        <f aca="true" t="shared" si="1" ref="K4:K46">SUM(D4:I4)/COUNT(D4:I4)</f>
        <v>224</v>
      </c>
      <c r="L4" s="292">
        <f>J4-$J$17</f>
        <v>169</v>
      </c>
      <c r="M4" s="292">
        <f>MAX(D4:I4)</f>
        <v>258</v>
      </c>
      <c r="N4" s="354">
        <f>MAX(M4:M46)</f>
        <v>259</v>
      </c>
    </row>
    <row r="5" spans="1:14" ht="15" customHeight="1">
      <c r="A5" s="292">
        <v>2</v>
      </c>
      <c r="B5" s="188" t="s">
        <v>69</v>
      </c>
      <c r="C5" s="189">
        <v>8</v>
      </c>
      <c r="D5" s="296">
        <v>245</v>
      </c>
      <c r="E5" s="296">
        <v>203</v>
      </c>
      <c r="F5" s="296">
        <v>247</v>
      </c>
      <c r="G5" s="296">
        <v>211</v>
      </c>
      <c r="H5" s="296">
        <v>143</v>
      </c>
      <c r="I5" s="296">
        <v>170</v>
      </c>
      <c r="J5" s="292">
        <f t="shared" si="0"/>
        <v>1267</v>
      </c>
      <c r="K5" s="288">
        <f t="shared" si="1"/>
        <v>203.16666666666666</v>
      </c>
      <c r="L5" s="292">
        <f aca="true" t="shared" si="2" ref="L5:L46">J5-$J$17</f>
        <v>92</v>
      </c>
      <c r="M5" s="292">
        <f aca="true" t="shared" si="3" ref="M5:M46">MAX(D5:I5)</f>
        <v>247</v>
      </c>
      <c r="N5" s="278"/>
    </row>
    <row r="6" spans="1:14" ht="15" customHeight="1">
      <c r="A6" s="292">
        <v>3</v>
      </c>
      <c r="B6" s="275" t="s">
        <v>138</v>
      </c>
      <c r="C6" s="189"/>
      <c r="D6" s="296">
        <v>189</v>
      </c>
      <c r="E6" s="296">
        <v>228</v>
      </c>
      <c r="F6" s="296">
        <v>219</v>
      </c>
      <c r="G6" s="296">
        <v>221</v>
      </c>
      <c r="H6" s="296">
        <v>225</v>
      </c>
      <c r="I6" s="296">
        <v>176</v>
      </c>
      <c r="J6" s="292">
        <f t="shared" si="0"/>
        <v>1258</v>
      </c>
      <c r="K6" s="288">
        <f t="shared" si="1"/>
        <v>209.66666666666666</v>
      </c>
      <c r="L6" s="292">
        <f t="shared" si="2"/>
        <v>83</v>
      </c>
      <c r="M6" s="292">
        <f t="shared" si="3"/>
        <v>228</v>
      </c>
      <c r="N6" s="278"/>
    </row>
    <row r="7" spans="1:14" ht="15" customHeight="1">
      <c r="A7" s="292">
        <v>4</v>
      </c>
      <c r="B7" s="194" t="s">
        <v>29</v>
      </c>
      <c r="C7" s="191"/>
      <c r="D7" s="296">
        <v>184</v>
      </c>
      <c r="E7" s="296">
        <v>213</v>
      </c>
      <c r="F7" s="296">
        <v>226</v>
      </c>
      <c r="G7" s="353">
        <v>259</v>
      </c>
      <c r="H7" s="296">
        <v>188</v>
      </c>
      <c r="I7" s="296">
        <v>187</v>
      </c>
      <c r="J7" s="292">
        <f t="shared" si="0"/>
        <v>1257</v>
      </c>
      <c r="K7" s="288">
        <f t="shared" si="1"/>
        <v>209.5</v>
      </c>
      <c r="L7" s="292">
        <f t="shared" si="2"/>
        <v>82</v>
      </c>
      <c r="M7" s="292">
        <f t="shared" si="3"/>
        <v>259</v>
      </c>
      <c r="N7" s="278"/>
    </row>
    <row r="8" spans="1:14" ht="15" customHeight="1">
      <c r="A8" s="292">
        <v>5</v>
      </c>
      <c r="B8" s="188" t="s">
        <v>67</v>
      </c>
      <c r="C8" s="189"/>
      <c r="D8" s="296">
        <v>221</v>
      </c>
      <c r="E8" s="296">
        <v>232</v>
      </c>
      <c r="F8" s="296">
        <v>193</v>
      </c>
      <c r="G8" s="296">
        <v>202</v>
      </c>
      <c r="H8" s="296">
        <v>206</v>
      </c>
      <c r="I8" s="296">
        <v>185</v>
      </c>
      <c r="J8" s="292">
        <f t="shared" si="0"/>
        <v>1239</v>
      </c>
      <c r="K8" s="288">
        <f t="shared" si="1"/>
        <v>206.5</v>
      </c>
      <c r="L8" s="292">
        <f t="shared" si="2"/>
        <v>64</v>
      </c>
      <c r="M8" s="292">
        <f t="shared" si="3"/>
        <v>232</v>
      </c>
      <c r="N8" s="278"/>
    </row>
    <row r="9" spans="1:14" ht="15" customHeight="1">
      <c r="A9" s="292">
        <v>6</v>
      </c>
      <c r="B9" s="297" t="s">
        <v>142</v>
      </c>
      <c r="C9" s="189"/>
      <c r="D9" s="296">
        <v>193</v>
      </c>
      <c r="E9" s="296">
        <v>199</v>
      </c>
      <c r="F9" s="296">
        <v>221</v>
      </c>
      <c r="G9" s="296">
        <v>159</v>
      </c>
      <c r="H9" s="296">
        <v>253</v>
      </c>
      <c r="I9" s="296">
        <v>190</v>
      </c>
      <c r="J9" s="292">
        <f t="shared" si="0"/>
        <v>1215</v>
      </c>
      <c r="K9" s="288">
        <f t="shared" si="1"/>
        <v>202.5</v>
      </c>
      <c r="L9" s="292">
        <f t="shared" si="2"/>
        <v>40</v>
      </c>
      <c r="M9" s="292">
        <f t="shared" si="3"/>
        <v>253</v>
      </c>
      <c r="N9" s="278"/>
    </row>
    <row r="10" spans="1:14" ht="15" customHeight="1">
      <c r="A10" s="292">
        <v>7</v>
      </c>
      <c r="B10" s="273" t="s">
        <v>135</v>
      </c>
      <c r="C10" s="189">
        <v>8</v>
      </c>
      <c r="D10" s="296">
        <v>187</v>
      </c>
      <c r="E10" s="296">
        <v>181</v>
      </c>
      <c r="F10" s="296">
        <v>203</v>
      </c>
      <c r="G10" s="296">
        <v>203</v>
      </c>
      <c r="H10" s="296">
        <v>185</v>
      </c>
      <c r="I10" s="296">
        <v>198</v>
      </c>
      <c r="J10" s="292">
        <f t="shared" si="0"/>
        <v>1205</v>
      </c>
      <c r="K10" s="288">
        <f t="shared" si="1"/>
        <v>192.83333333333334</v>
      </c>
      <c r="L10" s="292">
        <f t="shared" si="2"/>
        <v>30</v>
      </c>
      <c r="M10" s="292">
        <f t="shared" si="3"/>
        <v>203</v>
      </c>
      <c r="N10" s="278"/>
    </row>
    <row r="11" spans="1:14" ht="15" customHeight="1">
      <c r="A11" s="292">
        <v>8</v>
      </c>
      <c r="B11" s="274" t="s">
        <v>13</v>
      </c>
      <c r="C11" s="191"/>
      <c r="D11" s="296">
        <v>181</v>
      </c>
      <c r="E11" s="296">
        <v>191</v>
      </c>
      <c r="F11" s="296">
        <v>179</v>
      </c>
      <c r="G11" s="296">
        <v>219</v>
      </c>
      <c r="H11" s="296">
        <v>214</v>
      </c>
      <c r="I11" s="296">
        <v>220</v>
      </c>
      <c r="J11" s="292">
        <f t="shared" si="0"/>
        <v>1204</v>
      </c>
      <c r="K11" s="288">
        <f t="shared" si="1"/>
        <v>200.66666666666666</v>
      </c>
      <c r="L11" s="292">
        <f t="shared" si="2"/>
        <v>29</v>
      </c>
      <c r="M11" s="292">
        <f t="shared" si="3"/>
        <v>220</v>
      </c>
      <c r="N11" s="278"/>
    </row>
    <row r="12" spans="1:14" ht="15" customHeight="1">
      <c r="A12" s="292">
        <v>9</v>
      </c>
      <c r="B12" s="188" t="s">
        <v>136</v>
      </c>
      <c r="C12" s="189">
        <v>8</v>
      </c>
      <c r="D12" s="296">
        <v>168</v>
      </c>
      <c r="E12" s="296">
        <v>197</v>
      </c>
      <c r="F12" s="296">
        <v>212</v>
      </c>
      <c r="G12" s="296">
        <v>204</v>
      </c>
      <c r="H12" s="296">
        <v>205</v>
      </c>
      <c r="I12" s="296">
        <v>161</v>
      </c>
      <c r="J12" s="292">
        <f t="shared" si="0"/>
        <v>1195</v>
      </c>
      <c r="K12" s="288">
        <f t="shared" si="1"/>
        <v>191.16666666666666</v>
      </c>
      <c r="L12" s="292">
        <f t="shared" si="2"/>
        <v>20</v>
      </c>
      <c r="M12" s="292">
        <f t="shared" si="3"/>
        <v>212</v>
      </c>
      <c r="N12" s="278"/>
    </row>
    <row r="13" spans="1:14" ht="15" customHeight="1">
      <c r="A13" s="292">
        <v>10</v>
      </c>
      <c r="B13" s="188" t="s">
        <v>76</v>
      </c>
      <c r="C13" s="189">
        <v>8</v>
      </c>
      <c r="D13" s="296">
        <v>158</v>
      </c>
      <c r="E13" s="296">
        <v>189</v>
      </c>
      <c r="F13" s="296">
        <v>177</v>
      </c>
      <c r="G13" s="296">
        <v>219</v>
      </c>
      <c r="H13" s="296">
        <v>194</v>
      </c>
      <c r="I13" s="296">
        <v>208</v>
      </c>
      <c r="J13" s="292">
        <f t="shared" si="0"/>
        <v>1193</v>
      </c>
      <c r="K13" s="288">
        <f t="shared" si="1"/>
        <v>190.83333333333334</v>
      </c>
      <c r="L13" s="292">
        <f t="shared" si="2"/>
        <v>18</v>
      </c>
      <c r="M13" s="292">
        <f t="shared" si="3"/>
        <v>219</v>
      </c>
      <c r="N13" s="278"/>
    </row>
    <row r="14" spans="1:14" ht="15" customHeight="1">
      <c r="A14" s="292">
        <v>11</v>
      </c>
      <c r="B14" s="188" t="s">
        <v>66</v>
      </c>
      <c r="C14" s="189">
        <v>5</v>
      </c>
      <c r="D14" s="296">
        <v>177</v>
      </c>
      <c r="E14" s="296">
        <v>213</v>
      </c>
      <c r="F14" s="296">
        <v>237</v>
      </c>
      <c r="G14" s="296">
        <v>201</v>
      </c>
      <c r="H14" s="296">
        <v>176</v>
      </c>
      <c r="I14" s="296">
        <v>159</v>
      </c>
      <c r="J14" s="292">
        <f t="shared" si="0"/>
        <v>1193</v>
      </c>
      <c r="K14" s="288">
        <f t="shared" si="1"/>
        <v>193.83333333333334</v>
      </c>
      <c r="L14" s="292">
        <f t="shared" si="2"/>
        <v>18</v>
      </c>
      <c r="M14" s="292">
        <f t="shared" si="3"/>
        <v>237</v>
      </c>
      <c r="N14" s="278"/>
    </row>
    <row r="15" spans="1:14" ht="15" customHeight="1">
      <c r="A15" s="292">
        <v>12</v>
      </c>
      <c r="B15" s="188" t="s">
        <v>30</v>
      </c>
      <c r="C15" s="189"/>
      <c r="D15" s="296">
        <v>185</v>
      </c>
      <c r="E15" s="296">
        <v>196</v>
      </c>
      <c r="F15" s="296">
        <v>198</v>
      </c>
      <c r="G15" s="296">
        <v>192</v>
      </c>
      <c r="H15" s="296">
        <v>200</v>
      </c>
      <c r="I15" s="296">
        <v>215</v>
      </c>
      <c r="J15" s="292">
        <f t="shared" si="0"/>
        <v>1186</v>
      </c>
      <c r="K15" s="288">
        <f t="shared" si="1"/>
        <v>197.66666666666666</v>
      </c>
      <c r="L15" s="292">
        <f t="shared" si="2"/>
        <v>11</v>
      </c>
      <c r="M15" s="292">
        <f t="shared" si="3"/>
        <v>215</v>
      </c>
      <c r="N15" s="278"/>
    </row>
    <row r="16" spans="1:14" ht="15" customHeight="1">
      <c r="A16" s="292">
        <v>13</v>
      </c>
      <c r="B16" s="340" t="s">
        <v>14</v>
      </c>
      <c r="C16" s="191"/>
      <c r="D16" s="296">
        <v>151</v>
      </c>
      <c r="E16" s="296">
        <v>245</v>
      </c>
      <c r="F16" s="296">
        <v>212</v>
      </c>
      <c r="G16" s="296">
        <v>201</v>
      </c>
      <c r="H16" s="296">
        <v>182</v>
      </c>
      <c r="I16" s="296">
        <v>188</v>
      </c>
      <c r="J16" s="292">
        <f t="shared" si="0"/>
        <v>1179</v>
      </c>
      <c r="K16" s="288">
        <f t="shared" si="1"/>
        <v>196.5</v>
      </c>
      <c r="L16" s="292">
        <f t="shared" si="2"/>
        <v>4</v>
      </c>
      <c r="M16" s="292">
        <f t="shared" si="3"/>
        <v>245</v>
      </c>
      <c r="N16" s="278"/>
    </row>
    <row r="17" spans="1:14" ht="15" customHeight="1" thickBot="1">
      <c r="A17" s="298">
        <v>14</v>
      </c>
      <c r="B17" s="290" t="s">
        <v>28</v>
      </c>
      <c r="C17" s="291">
        <v>1</v>
      </c>
      <c r="D17" s="299">
        <v>162</v>
      </c>
      <c r="E17" s="299">
        <v>210</v>
      </c>
      <c r="F17" s="299">
        <v>150</v>
      </c>
      <c r="G17" s="299">
        <v>186</v>
      </c>
      <c r="H17" s="299">
        <v>253</v>
      </c>
      <c r="I17" s="299">
        <v>208</v>
      </c>
      <c r="J17" s="298">
        <f t="shared" si="0"/>
        <v>1175</v>
      </c>
      <c r="K17" s="308">
        <f t="shared" si="1"/>
        <v>194.83333333333334</v>
      </c>
      <c r="L17" s="298">
        <f t="shared" si="2"/>
        <v>0</v>
      </c>
      <c r="M17" s="298">
        <f t="shared" si="3"/>
        <v>253</v>
      </c>
      <c r="N17" s="279"/>
    </row>
    <row r="18" spans="1:14" ht="15" customHeight="1">
      <c r="A18" s="300">
        <v>15</v>
      </c>
      <c r="B18" s="341" t="s">
        <v>75</v>
      </c>
      <c r="C18" s="301"/>
      <c r="D18" s="302">
        <v>233</v>
      </c>
      <c r="E18" s="302">
        <v>180</v>
      </c>
      <c r="F18" s="302">
        <v>172</v>
      </c>
      <c r="G18" s="302">
        <v>161</v>
      </c>
      <c r="H18" s="302">
        <v>226</v>
      </c>
      <c r="I18" s="302">
        <v>194</v>
      </c>
      <c r="J18" s="300">
        <f t="shared" si="0"/>
        <v>1166</v>
      </c>
      <c r="K18" s="307">
        <f t="shared" si="1"/>
        <v>194.33333333333334</v>
      </c>
      <c r="L18" s="300">
        <f t="shared" si="2"/>
        <v>-9</v>
      </c>
      <c r="M18" s="300">
        <f t="shared" si="3"/>
        <v>233</v>
      </c>
      <c r="N18" s="279"/>
    </row>
    <row r="19" spans="1:14" s="248" customFormat="1" ht="15" customHeight="1">
      <c r="A19" s="292">
        <v>16</v>
      </c>
      <c r="B19" s="342" t="s">
        <v>132</v>
      </c>
      <c r="C19" s="191">
        <v>8</v>
      </c>
      <c r="D19" s="296">
        <v>186</v>
      </c>
      <c r="E19" s="296">
        <v>200</v>
      </c>
      <c r="F19" s="296">
        <v>182</v>
      </c>
      <c r="G19" s="296">
        <v>172</v>
      </c>
      <c r="H19" s="296">
        <v>199</v>
      </c>
      <c r="I19" s="296">
        <v>178</v>
      </c>
      <c r="J19" s="292">
        <f t="shared" si="0"/>
        <v>1165</v>
      </c>
      <c r="K19" s="288">
        <f t="shared" si="1"/>
        <v>186.16666666666666</v>
      </c>
      <c r="L19" s="292">
        <f t="shared" si="2"/>
        <v>-10</v>
      </c>
      <c r="M19" s="292">
        <f t="shared" si="3"/>
        <v>200</v>
      </c>
      <c r="N19" s="280"/>
    </row>
    <row r="20" spans="1:14" ht="15" customHeight="1">
      <c r="A20" s="292">
        <v>17</v>
      </c>
      <c r="B20" s="188" t="s">
        <v>73</v>
      </c>
      <c r="C20" s="189">
        <v>9</v>
      </c>
      <c r="D20" s="304">
        <v>202</v>
      </c>
      <c r="E20" s="304">
        <v>196</v>
      </c>
      <c r="F20" s="304">
        <v>183</v>
      </c>
      <c r="G20" s="304">
        <v>165</v>
      </c>
      <c r="H20" s="304">
        <v>179</v>
      </c>
      <c r="I20" s="304">
        <v>172</v>
      </c>
      <c r="J20" s="292">
        <f t="shared" si="0"/>
        <v>1151</v>
      </c>
      <c r="K20" s="288">
        <f t="shared" si="1"/>
        <v>182.83333333333334</v>
      </c>
      <c r="L20" s="292">
        <f t="shared" si="2"/>
        <v>-24</v>
      </c>
      <c r="M20" s="292">
        <f t="shared" si="3"/>
        <v>202</v>
      </c>
      <c r="N20" s="279"/>
    </row>
    <row r="21" spans="1:14" ht="15" customHeight="1">
      <c r="A21" s="292">
        <v>18</v>
      </c>
      <c r="B21" s="289" t="s">
        <v>70</v>
      </c>
      <c r="C21" s="301">
        <v>16</v>
      </c>
      <c r="D21" s="296">
        <v>132</v>
      </c>
      <c r="E21" s="296">
        <v>163</v>
      </c>
      <c r="F21" s="296">
        <v>188</v>
      </c>
      <c r="G21" s="296">
        <v>177</v>
      </c>
      <c r="H21" s="296">
        <v>172</v>
      </c>
      <c r="I21" s="296">
        <v>222</v>
      </c>
      <c r="J21" s="292">
        <f t="shared" si="0"/>
        <v>1150</v>
      </c>
      <c r="K21" s="288">
        <f t="shared" si="1"/>
        <v>175.66666666666666</v>
      </c>
      <c r="L21" s="292">
        <f t="shared" si="2"/>
        <v>-25</v>
      </c>
      <c r="M21" s="292">
        <f t="shared" si="3"/>
        <v>222</v>
      </c>
      <c r="N21" s="279"/>
    </row>
    <row r="22" spans="1:14" ht="15" customHeight="1">
      <c r="A22" s="292">
        <v>19</v>
      </c>
      <c r="B22" s="305" t="s">
        <v>139</v>
      </c>
      <c r="C22" s="270"/>
      <c r="D22" s="296">
        <v>211</v>
      </c>
      <c r="E22" s="296">
        <v>156</v>
      </c>
      <c r="F22" s="296">
        <v>205</v>
      </c>
      <c r="G22" s="296">
        <v>213</v>
      </c>
      <c r="H22" s="296">
        <v>177</v>
      </c>
      <c r="I22" s="296">
        <v>188</v>
      </c>
      <c r="J22" s="292">
        <f t="shared" si="0"/>
        <v>1150</v>
      </c>
      <c r="K22" s="288">
        <f t="shared" si="1"/>
        <v>191.66666666666666</v>
      </c>
      <c r="L22" s="292">
        <f t="shared" si="2"/>
        <v>-25</v>
      </c>
      <c r="M22" s="292">
        <f t="shared" si="3"/>
        <v>213</v>
      </c>
      <c r="N22" s="279"/>
    </row>
    <row r="23" spans="1:14" ht="15" customHeight="1">
      <c r="A23" s="292">
        <v>20</v>
      </c>
      <c r="B23" s="188" t="s">
        <v>15</v>
      </c>
      <c r="C23" s="189"/>
      <c r="D23" s="296">
        <v>159</v>
      </c>
      <c r="E23" s="296">
        <v>167</v>
      </c>
      <c r="F23" s="296">
        <v>170</v>
      </c>
      <c r="G23" s="296">
        <v>191</v>
      </c>
      <c r="H23" s="296">
        <v>223</v>
      </c>
      <c r="I23" s="296">
        <v>236</v>
      </c>
      <c r="J23" s="292">
        <f t="shared" si="0"/>
        <v>1146</v>
      </c>
      <c r="K23" s="288">
        <f t="shared" si="1"/>
        <v>191</v>
      </c>
      <c r="L23" s="292">
        <f t="shared" si="2"/>
        <v>-29</v>
      </c>
      <c r="M23" s="292">
        <f t="shared" si="3"/>
        <v>236</v>
      </c>
      <c r="N23" s="279"/>
    </row>
    <row r="24" spans="1:14" ht="15" customHeight="1">
      <c r="A24" s="292">
        <v>21</v>
      </c>
      <c r="B24" s="188" t="s">
        <v>32</v>
      </c>
      <c r="C24" s="191"/>
      <c r="D24" s="296">
        <v>160</v>
      </c>
      <c r="E24" s="296">
        <v>210</v>
      </c>
      <c r="F24" s="296">
        <v>226</v>
      </c>
      <c r="G24" s="296">
        <v>196</v>
      </c>
      <c r="H24" s="296">
        <v>191</v>
      </c>
      <c r="I24" s="296">
        <v>163</v>
      </c>
      <c r="J24" s="292">
        <f t="shared" si="0"/>
        <v>1146</v>
      </c>
      <c r="K24" s="288">
        <f t="shared" si="1"/>
        <v>191</v>
      </c>
      <c r="L24" s="292">
        <f t="shared" si="2"/>
        <v>-29</v>
      </c>
      <c r="M24" s="292">
        <f t="shared" si="3"/>
        <v>226</v>
      </c>
      <c r="N24" s="279"/>
    </row>
    <row r="25" spans="1:14" ht="15" customHeight="1">
      <c r="A25" s="292">
        <v>22</v>
      </c>
      <c r="B25" s="188" t="s">
        <v>72</v>
      </c>
      <c r="C25" s="191"/>
      <c r="D25" s="296">
        <v>185</v>
      </c>
      <c r="E25" s="296">
        <v>171</v>
      </c>
      <c r="F25" s="296">
        <v>220</v>
      </c>
      <c r="G25" s="296">
        <v>154</v>
      </c>
      <c r="H25" s="296">
        <v>187</v>
      </c>
      <c r="I25" s="296">
        <v>225</v>
      </c>
      <c r="J25" s="292">
        <f t="shared" si="0"/>
        <v>1142</v>
      </c>
      <c r="K25" s="288">
        <f t="shared" si="1"/>
        <v>190.33333333333334</v>
      </c>
      <c r="L25" s="292">
        <f t="shared" si="2"/>
        <v>-33</v>
      </c>
      <c r="M25" s="292">
        <f t="shared" si="3"/>
        <v>225</v>
      </c>
      <c r="N25" s="279"/>
    </row>
    <row r="26" spans="1:14" ht="15" customHeight="1">
      <c r="A26" s="292">
        <v>23</v>
      </c>
      <c r="B26" s="273" t="s">
        <v>140</v>
      </c>
      <c r="C26" s="189">
        <v>8</v>
      </c>
      <c r="D26" s="296">
        <v>222</v>
      </c>
      <c r="E26" s="296">
        <v>154</v>
      </c>
      <c r="F26" s="296">
        <v>213</v>
      </c>
      <c r="G26" s="296">
        <v>187</v>
      </c>
      <c r="H26" s="296">
        <v>141</v>
      </c>
      <c r="I26" s="296">
        <v>173</v>
      </c>
      <c r="J26" s="292">
        <f t="shared" si="0"/>
        <v>1138</v>
      </c>
      <c r="K26" s="288">
        <f t="shared" si="1"/>
        <v>181.66666666666666</v>
      </c>
      <c r="L26" s="292">
        <f t="shared" si="2"/>
        <v>-37</v>
      </c>
      <c r="M26" s="292">
        <f t="shared" si="3"/>
        <v>222</v>
      </c>
      <c r="N26" s="279"/>
    </row>
    <row r="27" spans="1:14" ht="15" customHeight="1">
      <c r="A27" s="292">
        <v>24</v>
      </c>
      <c r="B27" s="188" t="s">
        <v>146</v>
      </c>
      <c r="C27" s="189"/>
      <c r="D27" s="296">
        <v>219</v>
      </c>
      <c r="E27" s="296">
        <v>233</v>
      </c>
      <c r="F27" s="296">
        <v>176</v>
      </c>
      <c r="G27" s="296">
        <v>167</v>
      </c>
      <c r="H27" s="296">
        <v>188</v>
      </c>
      <c r="I27" s="296">
        <v>152</v>
      </c>
      <c r="J27" s="292">
        <f t="shared" si="0"/>
        <v>1135</v>
      </c>
      <c r="K27" s="288">
        <f t="shared" si="1"/>
        <v>189.16666666666666</v>
      </c>
      <c r="L27" s="292">
        <f t="shared" si="2"/>
        <v>-40</v>
      </c>
      <c r="M27" s="292">
        <f t="shared" si="3"/>
        <v>233</v>
      </c>
      <c r="N27" s="279"/>
    </row>
    <row r="28" spans="1:13" ht="15" customHeight="1">
      <c r="A28" s="292">
        <v>25</v>
      </c>
      <c r="B28" s="188" t="s">
        <v>68</v>
      </c>
      <c r="C28" s="189">
        <v>6</v>
      </c>
      <c r="D28" s="296">
        <v>182</v>
      </c>
      <c r="E28" s="296">
        <v>195</v>
      </c>
      <c r="F28" s="296">
        <v>186</v>
      </c>
      <c r="G28" s="296">
        <v>209</v>
      </c>
      <c r="H28" s="296">
        <v>178</v>
      </c>
      <c r="I28" s="296">
        <v>146</v>
      </c>
      <c r="J28" s="292">
        <f t="shared" si="0"/>
        <v>1132</v>
      </c>
      <c r="K28" s="288">
        <f t="shared" si="1"/>
        <v>182.66666666666666</v>
      </c>
      <c r="L28" s="292">
        <f t="shared" si="2"/>
        <v>-43</v>
      </c>
      <c r="M28" s="292">
        <f t="shared" si="3"/>
        <v>209</v>
      </c>
    </row>
    <row r="29" spans="1:13" ht="15" customHeight="1">
      <c r="A29" s="292">
        <v>26</v>
      </c>
      <c r="B29" s="273" t="s">
        <v>133</v>
      </c>
      <c r="C29" s="189">
        <v>8</v>
      </c>
      <c r="D29" s="296">
        <v>152</v>
      </c>
      <c r="E29" s="296">
        <v>199</v>
      </c>
      <c r="F29" s="296">
        <v>232</v>
      </c>
      <c r="G29" s="296">
        <v>139</v>
      </c>
      <c r="H29" s="296">
        <v>166</v>
      </c>
      <c r="I29" s="296">
        <v>182</v>
      </c>
      <c r="J29" s="292">
        <f t="shared" si="0"/>
        <v>1118</v>
      </c>
      <c r="K29" s="288">
        <f t="shared" si="1"/>
        <v>178.33333333333334</v>
      </c>
      <c r="L29" s="292">
        <f t="shared" si="2"/>
        <v>-57</v>
      </c>
      <c r="M29" s="292">
        <f t="shared" si="3"/>
        <v>232</v>
      </c>
    </row>
    <row r="30" spans="1:13" ht="15" customHeight="1">
      <c r="A30" s="292">
        <v>27</v>
      </c>
      <c r="B30" s="306" t="s">
        <v>119</v>
      </c>
      <c r="C30" s="189">
        <v>16</v>
      </c>
      <c r="D30" s="296">
        <v>164</v>
      </c>
      <c r="E30" s="296">
        <v>156</v>
      </c>
      <c r="F30" s="296">
        <v>156</v>
      </c>
      <c r="G30" s="296">
        <v>167</v>
      </c>
      <c r="H30" s="296">
        <v>183</v>
      </c>
      <c r="I30" s="296">
        <v>190</v>
      </c>
      <c r="J30" s="292">
        <f t="shared" si="0"/>
        <v>1112</v>
      </c>
      <c r="K30" s="288">
        <f t="shared" si="1"/>
        <v>169.33333333333334</v>
      </c>
      <c r="L30" s="292">
        <f t="shared" si="2"/>
        <v>-63</v>
      </c>
      <c r="M30" s="292">
        <f t="shared" si="3"/>
        <v>190</v>
      </c>
    </row>
    <row r="31" spans="1:13" ht="15" customHeight="1">
      <c r="A31" s="292">
        <v>28</v>
      </c>
      <c r="B31" s="188" t="s">
        <v>17</v>
      </c>
      <c r="C31" s="189"/>
      <c r="D31" s="296">
        <v>169</v>
      </c>
      <c r="E31" s="296">
        <v>152</v>
      </c>
      <c r="F31" s="296">
        <v>221</v>
      </c>
      <c r="G31" s="296">
        <v>180</v>
      </c>
      <c r="H31" s="296">
        <v>191</v>
      </c>
      <c r="I31" s="296">
        <v>186</v>
      </c>
      <c r="J31" s="292">
        <f t="shared" si="0"/>
        <v>1099</v>
      </c>
      <c r="K31" s="288">
        <f t="shared" si="1"/>
        <v>183.16666666666666</v>
      </c>
      <c r="L31" s="292">
        <f t="shared" si="2"/>
        <v>-76</v>
      </c>
      <c r="M31" s="292">
        <f t="shared" si="3"/>
        <v>221</v>
      </c>
    </row>
    <row r="32" spans="1:13" ht="15" customHeight="1">
      <c r="A32" s="292">
        <v>29</v>
      </c>
      <c r="B32" s="273" t="s">
        <v>131</v>
      </c>
      <c r="C32" s="272">
        <v>8</v>
      </c>
      <c r="D32" s="296">
        <v>195</v>
      </c>
      <c r="E32" s="296">
        <v>169</v>
      </c>
      <c r="F32" s="296">
        <v>178</v>
      </c>
      <c r="G32" s="296">
        <v>190</v>
      </c>
      <c r="H32" s="296">
        <v>166</v>
      </c>
      <c r="I32" s="296">
        <v>151</v>
      </c>
      <c r="J32" s="292">
        <f t="shared" si="0"/>
        <v>1097</v>
      </c>
      <c r="K32" s="288">
        <f t="shared" si="1"/>
        <v>174.83333333333334</v>
      </c>
      <c r="L32" s="292">
        <f t="shared" si="2"/>
        <v>-78</v>
      </c>
      <c r="M32" s="292">
        <f t="shared" si="3"/>
        <v>195</v>
      </c>
    </row>
    <row r="33" spans="1:13" ht="15" customHeight="1">
      <c r="A33" s="292">
        <v>30</v>
      </c>
      <c r="B33" s="295" t="s">
        <v>16</v>
      </c>
      <c r="C33" s="272"/>
      <c r="D33" s="296">
        <v>162</v>
      </c>
      <c r="E33" s="296">
        <v>177</v>
      </c>
      <c r="F33" s="296">
        <v>208</v>
      </c>
      <c r="G33" s="296">
        <v>165</v>
      </c>
      <c r="H33" s="296">
        <v>193</v>
      </c>
      <c r="I33" s="296">
        <v>184</v>
      </c>
      <c r="J33" s="292">
        <f t="shared" si="0"/>
        <v>1089</v>
      </c>
      <c r="K33" s="288">
        <f t="shared" si="1"/>
        <v>181.5</v>
      </c>
      <c r="L33" s="292">
        <f t="shared" si="2"/>
        <v>-86</v>
      </c>
      <c r="M33" s="292">
        <f t="shared" si="3"/>
        <v>208</v>
      </c>
    </row>
    <row r="34" spans="1:13" ht="15" customHeight="1">
      <c r="A34" s="292">
        <v>31</v>
      </c>
      <c r="B34" s="275" t="s">
        <v>12</v>
      </c>
      <c r="C34" s="271"/>
      <c r="D34" s="296">
        <v>167</v>
      </c>
      <c r="E34" s="296">
        <v>220</v>
      </c>
      <c r="F34" s="296">
        <v>187</v>
      </c>
      <c r="G34" s="296">
        <v>183</v>
      </c>
      <c r="H34" s="296">
        <v>173</v>
      </c>
      <c r="I34" s="296">
        <v>151</v>
      </c>
      <c r="J34" s="292">
        <f t="shared" si="0"/>
        <v>1081</v>
      </c>
      <c r="K34" s="288">
        <f t="shared" si="1"/>
        <v>180.16666666666666</v>
      </c>
      <c r="L34" s="292">
        <f t="shared" si="2"/>
        <v>-94</v>
      </c>
      <c r="M34" s="292">
        <f t="shared" si="3"/>
        <v>220</v>
      </c>
    </row>
    <row r="35" spans="1:13" ht="15" customHeight="1">
      <c r="A35" s="292">
        <v>32</v>
      </c>
      <c r="B35" s="188" t="s">
        <v>65</v>
      </c>
      <c r="C35" s="271"/>
      <c r="D35" s="296">
        <v>168</v>
      </c>
      <c r="E35" s="296">
        <v>207</v>
      </c>
      <c r="F35" s="296">
        <v>158</v>
      </c>
      <c r="G35" s="296">
        <v>179</v>
      </c>
      <c r="H35" s="296">
        <v>209</v>
      </c>
      <c r="I35" s="296">
        <v>156</v>
      </c>
      <c r="J35" s="292">
        <f t="shared" si="0"/>
        <v>1077</v>
      </c>
      <c r="K35" s="288">
        <f t="shared" si="1"/>
        <v>179.5</v>
      </c>
      <c r="L35" s="292">
        <f t="shared" si="2"/>
        <v>-98</v>
      </c>
      <c r="M35" s="292">
        <f t="shared" si="3"/>
        <v>209</v>
      </c>
    </row>
    <row r="36" spans="1:13" ht="15" customHeight="1">
      <c r="A36" s="292">
        <v>33</v>
      </c>
      <c r="B36" s="188" t="s">
        <v>71</v>
      </c>
      <c r="C36" s="191"/>
      <c r="D36" s="296">
        <v>186</v>
      </c>
      <c r="E36" s="296">
        <v>133</v>
      </c>
      <c r="F36" s="296">
        <v>221</v>
      </c>
      <c r="G36" s="296">
        <v>176</v>
      </c>
      <c r="H36" s="296">
        <v>198</v>
      </c>
      <c r="I36" s="296">
        <v>152</v>
      </c>
      <c r="J36" s="292">
        <f t="shared" si="0"/>
        <v>1066</v>
      </c>
      <c r="K36" s="288">
        <f t="shared" si="1"/>
        <v>177.66666666666666</v>
      </c>
      <c r="L36" s="292">
        <f t="shared" si="2"/>
        <v>-109</v>
      </c>
      <c r="M36" s="292">
        <f t="shared" si="3"/>
        <v>221</v>
      </c>
    </row>
    <row r="37" spans="1:13" ht="15" customHeight="1">
      <c r="A37" s="292">
        <v>34</v>
      </c>
      <c r="B37" s="188" t="s">
        <v>74</v>
      </c>
      <c r="C37" s="191">
        <v>10</v>
      </c>
      <c r="D37" s="296">
        <v>163</v>
      </c>
      <c r="E37" s="296">
        <v>163</v>
      </c>
      <c r="F37" s="296">
        <v>132</v>
      </c>
      <c r="G37" s="296">
        <v>166</v>
      </c>
      <c r="H37" s="296">
        <v>197</v>
      </c>
      <c r="I37" s="296">
        <v>180</v>
      </c>
      <c r="J37" s="292">
        <f t="shared" si="0"/>
        <v>1061</v>
      </c>
      <c r="K37" s="288">
        <f t="shared" si="1"/>
        <v>166.83333333333334</v>
      </c>
      <c r="L37" s="292">
        <f t="shared" si="2"/>
        <v>-114</v>
      </c>
      <c r="M37" s="292">
        <f t="shared" si="3"/>
        <v>197</v>
      </c>
    </row>
    <row r="38" spans="1:13" ht="15" customHeight="1">
      <c r="A38" s="292">
        <v>35</v>
      </c>
      <c r="B38" s="273" t="s">
        <v>127</v>
      </c>
      <c r="C38" s="189">
        <v>8</v>
      </c>
      <c r="D38" s="296">
        <v>160</v>
      </c>
      <c r="E38" s="296">
        <v>161</v>
      </c>
      <c r="F38" s="296">
        <v>159</v>
      </c>
      <c r="G38" s="296">
        <v>191</v>
      </c>
      <c r="H38" s="296">
        <v>190</v>
      </c>
      <c r="I38" s="296">
        <v>146</v>
      </c>
      <c r="J38" s="292">
        <f t="shared" si="0"/>
        <v>1055</v>
      </c>
      <c r="K38" s="288">
        <f t="shared" si="1"/>
        <v>167.83333333333334</v>
      </c>
      <c r="L38" s="292">
        <f t="shared" si="2"/>
        <v>-120</v>
      </c>
      <c r="M38" s="292">
        <f t="shared" si="3"/>
        <v>191</v>
      </c>
    </row>
    <row r="39" spans="1:13" ht="15" customHeight="1">
      <c r="A39" s="292">
        <v>36</v>
      </c>
      <c r="B39" s="303" t="s">
        <v>134</v>
      </c>
      <c r="C39" s="189">
        <v>8</v>
      </c>
      <c r="D39" s="296">
        <v>201</v>
      </c>
      <c r="E39" s="296">
        <v>143</v>
      </c>
      <c r="F39" s="296">
        <v>148</v>
      </c>
      <c r="G39" s="296">
        <v>162</v>
      </c>
      <c r="H39" s="296">
        <v>181</v>
      </c>
      <c r="I39" s="296">
        <v>163</v>
      </c>
      <c r="J39" s="292">
        <f t="shared" si="0"/>
        <v>1046</v>
      </c>
      <c r="K39" s="288">
        <f t="shared" si="1"/>
        <v>166.33333333333334</v>
      </c>
      <c r="L39" s="292">
        <f t="shared" si="2"/>
        <v>-129</v>
      </c>
      <c r="M39" s="292">
        <f t="shared" si="3"/>
        <v>201</v>
      </c>
    </row>
    <row r="40" spans="1:13" ht="15" customHeight="1">
      <c r="A40" s="292">
        <v>37</v>
      </c>
      <c r="B40" s="303" t="s">
        <v>128</v>
      </c>
      <c r="C40" s="189">
        <v>8</v>
      </c>
      <c r="D40" s="296">
        <v>156</v>
      </c>
      <c r="E40" s="296">
        <v>158</v>
      </c>
      <c r="F40" s="296">
        <v>156</v>
      </c>
      <c r="G40" s="296">
        <v>185</v>
      </c>
      <c r="H40" s="296">
        <v>167</v>
      </c>
      <c r="I40" s="296">
        <v>174</v>
      </c>
      <c r="J40" s="292">
        <f t="shared" si="0"/>
        <v>1044</v>
      </c>
      <c r="K40" s="288">
        <f t="shared" si="1"/>
        <v>166</v>
      </c>
      <c r="L40" s="292">
        <f t="shared" si="2"/>
        <v>-131</v>
      </c>
      <c r="M40" s="292">
        <f t="shared" si="3"/>
        <v>185</v>
      </c>
    </row>
    <row r="41" spans="1:13" ht="15" customHeight="1">
      <c r="A41" s="292">
        <v>38</v>
      </c>
      <c r="B41" s="274" t="s">
        <v>129</v>
      </c>
      <c r="C41" s="191">
        <v>8</v>
      </c>
      <c r="D41" s="296">
        <v>189</v>
      </c>
      <c r="E41" s="296">
        <v>180</v>
      </c>
      <c r="F41" s="296">
        <v>189</v>
      </c>
      <c r="G41" s="296">
        <v>122</v>
      </c>
      <c r="H41" s="296">
        <v>154</v>
      </c>
      <c r="I41" s="296">
        <v>161</v>
      </c>
      <c r="J41" s="292">
        <f t="shared" si="0"/>
        <v>1043</v>
      </c>
      <c r="K41" s="288">
        <f t="shared" si="1"/>
        <v>165.83333333333334</v>
      </c>
      <c r="L41" s="292">
        <f t="shared" si="2"/>
        <v>-132</v>
      </c>
      <c r="M41" s="292">
        <f t="shared" si="3"/>
        <v>189</v>
      </c>
    </row>
    <row r="42" spans="1:13" ht="15" customHeight="1">
      <c r="A42" s="292">
        <v>39</v>
      </c>
      <c r="B42" s="188" t="s">
        <v>33</v>
      </c>
      <c r="C42" s="189"/>
      <c r="D42" s="296">
        <v>159</v>
      </c>
      <c r="E42" s="296">
        <v>154</v>
      </c>
      <c r="F42" s="296">
        <v>185</v>
      </c>
      <c r="G42" s="296">
        <v>175</v>
      </c>
      <c r="H42" s="296">
        <v>166</v>
      </c>
      <c r="I42" s="296">
        <v>200</v>
      </c>
      <c r="J42" s="292">
        <f t="shared" si="0"/>
        <v>1039</v>
      </c>
      <c r="K42" s="288">
        <f t="shared" si="1"/>
        <v>173.16666666666666</v>
      </c>
      <c r="L42" s="292">
        <f t="shared" si="2"/>
        <v>-136</v>
      </c>
      <c r="M42" s="292">
        <f t="shared" si="3"/>
        <v>200</v>
      </c>
    </row>
    <row r="43" spans="1:13" ht="15" customHeight="1">
      <c r="A43" s="292">
        <v>40</v>
      </c>
      <c r="B43" s="63" t="s">
        <v>25</v>
      </c>
      <c r="C43" s="189"/>
      <c r="D43" s="296">
        <v>188</v>
      </c>
      <c r="E43" s="296">
        <v>139</v>
      </c>
      <c r="F43" s="296">
        <v>155</v>
      </c>
      <c r="G43" s="296">
        <v>163</v>
      </c>
      <c r="H43" s="296">
        <v>182</v>
      </c>
      <c r="I43" s="296">
        <v>197</v>
      </c>
      <c r="J43" s="292">
        <f t="shared" si="0"/>
        <v>1024</v>
      </c>
      <c r="K43" s="288">
        <f t="shared" si="1"/>
        <v>170.66666666666666</v>
      </c>
      <c r="L43" s="292">
        <f t="shared" si="2"/>
        <v>-151</v>
      </c>
      <c r="M43" s="292">
        <f t="shared" si="3"/>
        <v>197</v>
      </c>
    </row>
    <row r="44" spans="1:13" ht="15" customHeight="1">
      <c r="A44" s="292">
        <v>41</v>
      </c>
      <c r="B44" s="281" t="s">
        <v>130</v>
      </c>
      <c r="C44" s="189"/>
      <c r="D44" s="296">
        <v>204</v>
      </c>
      <c r="E44" s="296">
        <v>167</v>
      </c>
      <c r="F44" s="296">
        <v>157</v>
      </c>
      <c r="G44" s="296">
        <v>136</v>
      </c>
      <c r="H44" s="296">
        <v>168</v>
      </c>
      <c r="I44" s="296">
        <v>192</v>
      </c>
      <c r="J44" s="292">
        <f t="shared" si="0"/>
        <v>1024</v>
      </c>
      <c r="K44" s="288">
        <f t="shared" si="1"/>
        <v>170.66666666666666</v>
      </c>
      <c r="L44" s="292">
        <f t="shared" si="2"/>
        <v>-151</v>
      </c>
      <c r="M44" s="292">
        <f t="shared" si="3"/>
        <v>204</v>
      </c>
    </row>
    <row r="45" spans="1:13" ht="15" customHeight="1">
      <c r="A45" s="292">
        <v>42</v>
      </c>
      <c r="B45" s="281" t="s">
        <v>137</v>
      </c>
      <c r="C45" s="191"/>
      <c r="D45" s="296">
        <v>179</v>
      </c>
      <c r="E45" s="296">
        <v>166</v>
      </c>
      <c r="F45" s="296">
        <v>173</v>
      </c>
      <c r="G45" s="296">
        <v>158</v>
      </c>
      <c r="H45" s="296">
        <v>167</v>
      </c>
      <c r="I45" s="296">
        <v>158</v>
      </c>
      <c r="J45" s="292">
        <f t="shared" si="0"/>
        <v>1001</v>
      </c>
      <c r="K45" s="288">
        <f t="shared" si="1"/>
        <v>166.83333333333334</v>
      </c>
      <c r="L45" s="292">
        <f t="shared" si="2"/>
        <v>-174</v>
      </c>
      <c r="M45" s="292">
        <f t="shared" si="3"/>
        <v>179</v>
      </c>
    </row>
    <row r="46" spans="1:13" ht="15" customHeight="1">
      <c r="A46" s="292">
        <v>43</v>
      </c>
      <c r="B46" s="273" t="s">
        <v>141</v>
      </c>
      <c r="C46" s="189">
        <v>8</v>
      </c>
      <c r="D46" s="296">
        <v>156</v>
      </c>
      <c r="E46" s="296">
        <v>142</v>
      </c>
      <c r="F46" s="296">
        <v>184</v>
      </c>
      <c r="G46" s="296">
        <v>174</v>
      </c>
      <c r="H46" s="296">
        <v>142</v>
      </c>
      <c r="I46" s="296">
        <v>147</v>
      </c>
      <c r="J46" s="292">
        <f t="shared" si="0"/>
        <v>993</v>
      </c>
      <c r="K46" s="288">
        <f t="shared" si="1"/>
        <v>157.5</v>
      </c>
      <c r="L46" s="292">
        <f t="shared" si="2"/>
        <v>-182</v>
      </c>
      <c r="M46" s="292">
        <f t="shared" si="3"/>
        <v>184</v>
      </c>
    </row>
    <row r="47" spans="2:9" ht="14.25">
      <c r="B47" s="2252" t="s">
        <v>92</v>
      </c>
      <c r="C47" s="2252"/>
      <c r="D47" s="196">
        <f aca="true" t="shared" si="4" ref="D47:I47">MAX(D4:D46)</f>
        <v>245</v>
      </c>
      <c r="E47" s="196">
        <f t="shared" si="4"/>
        <v>245</v>
      </c>
      <c r="F47" s="196">
        <f t="shared" si="4"/>
        <v>247</v>
      </c>
      <c r="G47" s="196">
        <f t="shared" si="4"/>
        <v>259</v>
      </c>
      <c r="H47" s="196">
        <f t="shared" si="4"/>
        <v>258</v>
      </c>
      <c r="I47" s="196">
        <f t="shared" si="4"/>
        <v>258</v>
      </c>
    </row>
    <row r="49" spans="2:5" ht="15" thickBot="1">
      <c r="B49" s="2253" t="s">
        <v>149</v>
      </c>
      <c r="C49" s="2253"/>
      <c r="D49" s="2253"/>
      <c r="E49" s="2254"/>
    </row>
    <row r="50" spans="1:5" ht="14.25">
      <c r="A50" s="196">
        <v>15</v>
      </c>
      <c r="B50" s="188" t="s">
        <v>68</v>
      </c>
      <c r="C50" s="189">
        <v>6</v>
      </c>
      <c r="D50" s="343">
        <v>209</v>
      </c>
      <c r="E50" s="344">
        <f aca="true" t="shared" si="5" ref="E50:E57">SUM(C50:D50)</f>
        <v>215</v>
      </c>
    </row>
    <row r="51" spans="1:5" ht="15" thickBot="1">
      <c r="A51" s="196">
        <v>16</v>
      </c>
      <c r="B51" s="349" t="s">
        <v>119</v>
      </c>
      <c r="C51" s="291">
        <v>16</v>
      </c>
      <c r="D51" s="350">
        <v>184</v>
      </c>
      <c r="E51" s="351">
        <f t="shared" si="5"/>
        <v>200</v>
      </c>
    </row>
    <row r="52" spans="2:5" ht="14.25">
      <c r="B52" s="352" t="s">
        <v>25</v>
      </c>
      <c r="C52" s="301"/>
      <c r="D52" s="347">
        <v>199</v>
      </c>
      <c r="E52" s="348">
        <f t="shared" si="5"/>
        <v>199</v>
      </c>
    </row>
    <row r="53" spans="2:5" ht="14.25">
      <c r="B53" s="188" t="s">
        <v>32</v>
      </c>
      <c r="C53" s="191"/>
      <c r="D53" s="343">
        <v>183</v>
      </c>
      <c r="E53" s="345">
        <f t="shared" si="5"/>
        <v>183</v>
      </c>
    </row>
    <row r="54" spans="2:5" ht="14.25">
      <c r="B54" s="188" t="s">
        <v>72</v>
      </c>
      <c r="C54" s="191"/>
      <c r="D54" s="343">
        <v>178</v>
      </c>
      <c r="E54" s="345">
        <f t="shared" si="5"/>
        <v>178</v>
      </c>
    </row>
    <row r="55" spans="2:5" ht="14.25">
      <c r="B55" s="188" t="s">
        <v>65</v>
      </c>
      <c r="C55" s="189"/>
      <c r="D55" s="343">
        <v>174</v>
      </c>
      <c r="E55" s="345">
        <f t="shared" si="5"/>
        <v>174</v>
      </c>
    </row>
    <row r="56" spans="2:5" ht="14.25">
      <c r="B56" s="188" t="s">
        <v>15</v>
      </c>
      <c r="C56" s="189"/>
      <c r="D56" s="343">
        <v>153</v>
      </c>
      <c r="E56" s="345">
        <f t="shared" si="5"/>
        <v>153</v>
      </c>
    </row>
    <row r="57" spans="2:5" ht="15" thickBot="1">
      <c r="B57" s="188" t="s">
        <v>146</v>
      </c>
      <c r="C57" s="189"/>
      <c r="D57" s="343">
        <v>132</v>
      </c>
      <c r="E57" s="346">
        <f t="shared" si="5"/>
        <v>132</v>
      </c>
    </row>
  </sheetData>
  <sheetProtection/>
  <mergeCells count="3">
    <mergeCell ref="A2:B2"/>
    <mergeCell ref="B47:C47"/>
    <mergeCell ref="B49:E49"/>
  </mergeCells>
  <conditionalFormatting sqref="D4:I46 D50:E57">
    <cfRule type="cellIs" priority="4" dxfId="0" operator="greaterThan">
      <formula>199</formula>
    </cfRule>
  </conditionalFormatting>
  <conditionalFormatting sqref="D4:I46 D50:E57">
    <cfRule type="cellIs" priority="3" dxfId="2" operator="greaterThan" stopIfTrue="1">
      <formula>199.9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/>
  </sheetPr>
  <dimension ref="A2:AE54"/>
  <sheetViews>
    <sheetView zoomScale="85" zoomScaleNormal="85" zoomScalePageLayoutView="0" workbookViewId="0" topLeftCell="A1">
      <selection activeCell="N69" sqref="N69"/>
    </sheetView>
  </sheetViews>
  <sheetFormatPr defaultColWidth="9.140625" defaultRowHeight="15"/>
  <cols>
    <col min="1" max="1" width="5.7109375" style="334" customWidth="1"/>
    <col min="2" max="2" width="4.8515625" style="248" customWidth="1"/>
    <col min="3" max="3" width="23.28125" style="248" customWidth="1"/>
    <col min="4" max="7" width="8.00390625" style="248" customWidth="1"/>
    <col min="8" max="8" width="8.00390625" style="249" customWidth="1"/>
    <col min="9" max="9" width="8.00390625" style="248" customWidth="1"/>
    <col min="10" max="10" width="8.28125" style="249" customWidth="1"/>
    <col min="11" max="11" width="8.28125" style="248" customWidth="1"/>
    <col min="12" max="12" width="23.28125" style="248" customWidth="1"/>
    <col min="13" max="14" width="8.00390625" style="248" customWidth="1"/>
    <col min="15" max="15" width="8.00390625" style="260" customWidth="1"/>
    <col min="16" max="18" width="8.00390625" style="248" customWidth="1"/>
    <col min="19" max="19" width="9.421875" style="249" bestFit="1" customWidth="1"/>
    <col min="20" max="20" width="9.421875" style="248" customWidth="1"/>
    <col min="21" max="21" width="23.28125" style="249" customWidth="1"/>
    <col min="22" max="24" width="8.00390625" style="248" customWidth="1"/>
    <col min="25" max="25" width="6.421875" style="248" bestFit="1" customWidth="1"/>
    <col min="26" max="26" width="6.421875" style="248" customWidth="1"/>
    <col min="27" max="27" width="23.28125" style="248" customWidth="1"/>
    <col min="28" max="30" width="8.00390625" style="248" customWidth="1"/>
    <col min="31" max="31" width="9.28125" style="248" customWidth="1"/>
    <col min="32" max="32" width="6.28125" style="248" customWidth="1"/>
    <col min="33" max="33" width="9.421875" style="248" bestFit="1" customWidth="1"/>
    <col min="34" max="34" width="6.28125" style="248" customWidth="1"/>
    <col min="35" max="35" width="9.421875" style="248" bestFit="1" customWidth="1"/>
    <col min="36" max="36" width="6.28125" style="248" customWidth="1"/>
    <col min="37" max="16384" width="8.8515625" style="248" customWidth="1"/>
  </cols>
  <sheetData>
    <row r="2" spans="1:15" s="249" customFormat="1" ht="14.25">
      <c r="A2" s="262"/>
      <c r="C2" s="249" t="s">
        <v>93</v>
      </c>
      <c r="N2" s="249" t="s">
        <v>94</v>
      </c>
      <c r="O2" s="335"/>
    </row>
    <row r="3" spans="1:15" s="249" customFormat="1" ht="14.25">
      <c r="A3" s="262"/>
      <c r="K3" s="249" t="s">
        <v>0</v>
      </c>
      <c r="O3" s="335"/>
    </row>
    <row r="4" spans="2:22" ht="15" thickBot="1">
      <c r="B4" s="202"/>
      <c r="C4" s="202" t="s">
        <v>95</v>
      </c>
      <c r="D4" s="202" t="s">
        <v>96</v>
      </c>
      <c r="E4" s="202"/>
      <c r="F4" s="250" t="s">
        <v>97</v>
      </c>
      <c r="G4" s="250"/>
      <c r="H4" s="250" t="s">
        <v>98</v>
      </c>
      <c r="I4" s="250"/>
      <c r="J4" s="248"/>
      <c r="M4" s="260"/>
      <c r="O4" s="248"/>
      <c r="Q4" s="249"/>
      <c r="U4" s="248"/>
      <c r="V4" s="202"/>
    </row>
    <row r="5" spans="2:22" ht="14.25">
      <c r="B5" s="251">
        <v>1</v>
      </c>
      <c r="C5" s="355" t="s">
        <v>27</v>
      </c>
      <c r="D5" s="356"/>
      <c r="E5" s="356">
        <v>208</v>
      </c>
      <c r="F5" s="357">
        <f>SUM(D5,E5)</f>
        <v>208</v>
      </c>
      <c r="G5" s="356">
        <v>223</v>
      </c>
      <c r="H5" s="358">
        <f>SUM(D5,G5)</f>
        <v>223</v>
      </c>
      <c r="I5" s="359">
        <f>SUM(F5,H5)</f>
        <v>431</v>
      </c>
      <c r="J5" s="336"/>
      <c r="M5" s="260"/>
      <c r="O5" s="248"/>
      <c r="Q5" s="249"/>
      <c r="T5" s="249" t="s">
        <v>99</v>
      </c>
      <c r="U5" s="248"/>
      <c r="V5" s="202"/>
    </row>
    <row r="6" spans="2:22" ht="15" thickBot="1">
      <c r="B6" s="202">
        <v>16</v>
      </c>
      <c r="C6" s="199" t="s">
        <v>119</v>
      </c>
      <c r="D6" s="259">
        <v>16</v>
      </c>
      <c r="E6" s="259">
        <v>166</v>
      </c>
      <c r="F6" s="255">
        <f>SUM(D6,E6)</f>
        <v>182</v>
      </c>
      <c r="G6" s="204">
        <v>149</v>
      </c>
      <c r="H6" s="256">
        <f>SUM(D6,G6)</f>
        <v>165</v>
      </c>
      <c r="I6" s="205">
        <f>SUM(F6,H6)</f>
        <v>347</v>
      </c>
      <c r="J6" s="248"/>
      <c r="K6" s="257"/>
      <c r="L6" s="202" t="s">
        <v>95</v>
      </c>
      <c r="M6" s="202" t="s">
        <v>96</v>
      </c>
      <c r="N6" s="202"/>
      <c r="O6" s="250" t="s">
        <v>97</v>
      </c>
      <c r="P6" s="250"/>
      <c r="Q6" s="250" t="s">
        <v>98</v>
      </c>
      <c r="R6" s="250"/>
      <c r="S6" s="248"/>
      <c r="T6" s="202"/>
      <c r="U6" s="248"/>
      <c r="V6" s="280"/>
    </row>
    <row r="7" spans="2:22" ht="14.25">
      <c r="B7" s="202"/>
      <c r="C7" s="200"/>
      <c r="D7" s="202"/>
      <c r="E7" s="202"/>
      <c r="F7" s="250"/>
      <c r="G7" s="202"/>
      <c r="H7" s="250"/>
      <c r="I7" s="202"/>
      <c r="J7" s="248"/>
      <c r="K7" s="258">
        <v>1</v>
      </c>
      <c r="L7" s="355" t="s">
        <v>27</v>
      </c>
      <c r="M7" s="356"/>
      <c r="N7" s="356">
        <v>201</v>
      </c>
      <c r="O7" s="357">
        <f>SUM(M7,N7)</f>
        <v>201</v>
      </c>
      <c r="P7" s="356">
        <v>188</v>
      </c>
      <c r="Q7" s="358">
        <f>SUM(M7,P7)</f>
        <v>188</v>
      </c>
      <c r="R7" s="359">
        <f>O7+Q7</f>
        <v>389</v>
      </c>
      <c r="S7" s="336"/>
      <c r="T7" s="202"/>
      <c r="U7" s="248"/>
      <c r="V7" s="280"/>
    </row>
    <row r="8" spans="2:22" ht="15" thickBot="1">
      <c r="B8" s="202"/>
      <c r="C8" s="200"/>
      <c r="D8" s="202"/>
      <c r="E8" s="202"/>
      <c r="F8" s="250"/>
      <c r="G8" s="202"/>
      <c r="H8" s="250"/>
      <c r="I8" s="202"/>
      <c r="J8" s="248"/>
      <c r="K8" s="257">
        <v>9</v>
      </c>
      <c r="L8" s="199" t="s">
        <v>76</v>
      </c>
      <c r="M8" s="204">
        <v>8</v>
      </c>
      <c r="N8" s="259">
        <v>187</v>
      </c>
      <c r="O8" s="255">
        <f>SUM(M8,N8)</f>
        <v>195</v>
      </c>
      <c r="P8" s="204">
        <v>178</v>
      </c>
      <c r="Q8" s="256">
        <f>SUM(M8,P8)</f>
        <v>186</v>
      </c>
      <c r="R8" s="205">
        <f>O8+Q8</f>
        <v>381</v>
      </c>
      <c r="S8" s="248"/>
      <c r="T8" s="257"/>
      <c r="U8" s="248"/>
      <c r="V8" s="280"/>
    </row>
    <row r="9" spans="2:24" ht="14.25">
      <c r="B9" s="251">
        <v>9</v>
      </c>
      <c r="C9" s="355" t="s">
        <v>76</v>
      </c>
      <c r="D9" s="356">
        <v>8</v>
      </c>
      <c r="E9" s="356">
        <v>245</v>
      </c>
      <c r="F9" s="357">
        <f>SUM(D9,E9)</f>
        <v>253</v>
      </c>
      <c r="G9" s="356">
        <v>219</v>
      </c>
      <c r="H9" s="358">
        <f>SUM(D9,G9)</f>
        <v>227</v>
      </c>
      <c r="I9" s="359">
        <f>SUM(F9,H9)</f>
        <v>480</v>
      </c>
      <c r="J9" s="336"/>
      <c r="K9" s="257"/>
      <c r="L9" s="261"/>
      <c r="O9" s="249"/>
      <c r="Q9" s="249"/>
      <c r="S9" s="248"/>
      <c r="T9" s="257"/>
      <c r="U9" s="248"/>
      <c r="X9" s="249" t="s">
        <v>99</v>
      </c>
    </row>
    <row r="10" spans="2:24" ht="15" thickBot="1">
      <c r="B10" s="202">
        <v>8</v>
      </c>
      <c r="C10" s="267" t="s">
        <v>136</v>
      </c>
      <c r="D10" s="263">
        <v>8</v>
      </c>
      <c r="E10" s="195">
        <v>173</v>
      </c>
      <c r="F10" s="265">
        <f>SUM(D10,E10)</f>
        <v>181</v>
      </c>
      <c r="G10" s="264">
        <v>130</v>
      </c>
      <c r="H10" s="266">
        <f>SUM(D10,G10)</f>
        <v>138</v>
      </c>
      <c r="I10" s="268">
        <f>SUM(F10,H10)</f>
        <v>319</v>
      </c>
      <c r="J10" s="248"/>
      <c r="L10" s="261"/>
      <c r="O10" s="249"/>
      <c r="Q10" s="249"/>
      <c r="S10" s="248"/>
      <c r="T10" s="257"/>
      <c r="U10" s="202" t="s">
        <v>95</v>
      </c>
      <c r="V10" s="202" t="s">
        <v>96</v>
      </c>
      <c r="W10" s="202"/>
      <c r="X10" s="250"/>
    </row>
    <row r="11" spans="2:27" ht="15" thickBot="1">
      <c r="B11" s="202"/>
      <c r="C11" s="200"/>
      <c r="D11" s="202"/>
      <c r="E11" s="202"/>
      <c r="F11" s="250"/>
      <c r="G11" s="202"/>
      <c r="H11" s="250"/>
      <c r="I11" s="202"/>
      <c r="J11" s="248"/>
      <c r="L11" s="261"/>
      <c r="O11" s="249"/>
      <c r="Q11" s="249"/>
      <c r="S11" s="248"/>
      <c r="T11" s="258">
        <v>1</v>
      </c>
      <c r="U11" s="206" t="s">
        <v>27</v>
      </c>
      <c r="V11" s="208"/>
      <c r="W11" s="208">
        <v>183</v>
      </c>
      <c r="X11" s="254">
        <f>SUM(V11:W11)</f>
        <v>183</v>
      </c>
      <c r="Y11" s="2255" t="s">
        <v>145</v>
      </c>
      <c r="Z11" s="2256"/>
      <c r="AA11" s="249"/>
    </row>
    <row r="12" spans="2:26" ht="15" thickBot="1">
      <c r="B12" s="202">
        <v>5</v>
      </c>
      <c r="C12" s="355" t="s">
        <v>142</v>
      </c>
      <c r="D12" s="361"/>
      <c r="E12" s="356">
        <v>162</v>
      </c>
      <c r="F12" s="357">
        <f>SUM(D12,E12)</f>
        <v>162</v>
      </c>
      <c r="G12" s="356">
        <v>211</v>
      </c>
      <c r="H12" s="358">
        <f>SUM(D12,G12)</f>
        <v>211</v>
      </c>
      <c r="I12" s="359">
        <f>SUM(F12,H12)</f>
        <v>373</v>
      </c>
      <c r="J12" s="336"/>
      <c r="L12" s="261"/>
      <c r="O12" s="249"/>
      <c r="Q12" s="249"/>
      <c r="S12" s="248"/>
      <c r="T12" s="257">
        <v>13</v>
      </c>
      <c r="U12" s="209" t="s">
        <v>75</v>
      </c>
      <c r="V12" s="367"/>
      <c r="W12" s="362">
        <v>216</v>
      </c>
      <c r="X12" s="366">
        <f>SUM(V12:W12)</f>
        <v>216</v>
      </c>
      <c r="Z12" s="257"/>
    </row>
    <row r="13" spans="2:26" ht="15" thickBot="1">
      <c r="B13" s="251">
        <v>12</v>
      </c>
      <c r="C13" s="199" t="s">
        <v>28</v>
      </c>
      <c r="D13" s="204">
        <v>1</v>
      </c>
      <c r="E13" s="259">
        <v>147</v>
      </c>
      <c r="F13" s="255">
        <f>SUM(D13,E13)</f>
        <v>148</v>
      </c>
      <c r="G13" s="204">
        <v>133</v>
      </c>
      <c r="H13" s="256">
        <f>SUM(D13,G13)</f>
        <v>134</v>
      </c>
      <c r="I13" s="205">
        <f>SUM(F13,H13)</f>
        <v>282</v>
      </c>
      <c r="J13" s="248"/>
      <c r="K13" s="257"/>
      <c r="L13" s="261"/>
      <c r="O13" s="249"/>
      <c r="Q13" s="249"/>
      <c r="S13" s="248"/>
      <c r="T13" s="257"/>
      <c r="U13" s="261"/>
      <c r="W13" s="202"/>
      <c r="X13" s="201"/>
      <c r="Z13" s="257"/>
    </row>
    <row r="14" spans="2:30" ht="14.25">
      <c r="B14" s="202"/>
      <c r="C14" s="200"/>
      <c r="D14" s="202"/>
      <c r="E14" s="202"/>
      <c r="F14" s="250"/>
      <c r="G14" s="202"/>
      <c r="H14" s="250"/>
      <c r="I14" s="202"/>
      <c r="J14" s="248"/>
      <c r="K14" s="258">
        <v>5</v>
      </c>
      <c r="L14" s="206" t="s">
        <v>142</v>
      </c>
      <c r="M14" s="207"/>
      <c r="N14" s="210">
        <v>192</v>
      </c>
      <c r="O14" s="252">
        <f>SUM(M14,N14)</f>
        <v>192</v>
      </c>
      <c r="P14" s="208">
        <v>190</v>
      </c>
      <c r="Q14" s="253">
        <f>SUM(M14,P14)</f>
        <v>190</v>
      </c>
      <c r="R14" s="254">
        <f>O14+Q14</f>
        <v>382</v>
      </c>
      <c r="S14" s="336"/>
      <c r="T14" s="257"/>
      <c r="U14" s="261"/>
      <c r="W14" s="202"/>
      <c r="X14" s="201"/>
      <c r="Z14" s="257"/>
      <c r="AD14" s="248" t="s">
        <v>53</v>
      </c>
    </row>
    <row r="15" spans="2:26" ht="15" thickBot="1">
      <c r="B15" s="202"/>
      <c r="C15" s="200"/>
      <c r="D15" s="202"/>
      <c r="E15" s="202"/>
      <c r="F15" s="250"/>
      <c r="G15" s="202"/>
      <c r="H15" s="250"/>
      <c r="I15" s="202"/>
      <c r="J15" s="248"/>
      <c r="K15" s="257">
        <v>13</v>
      </c>
      <c r="L15" s="209" t="s">
        <v>75</v>
      </c>
      <c r="M15" s="367"/>
      <c r="N15" s="364">
        <v>248</v>
      </c>
      <c r="O15" s="363">
        <f>SUM(M15,N15)</f>
        <v>248</v>
      </c>
      <c r="P15" s="364">
        <v>176</v>
      </c>
      <c r="Q15" s="365">
        <f>SUM(M15,P15)</f>
        <v>176</v>
      </c>
      <c r="R15" s="366">
        <f>O15+Q15</f>
        <v>424</v>
      </c>
      <c r="S15" s="337"/>
      <c r="T15" s="202"/>
      <c r="U15" s="261"/>
      <c r="W15" s="202"/>
      <c r="X15" s="201"/>
      <c r="Z15" s="257"/>
    </row>
    <row r="16" spans="2:30" ht="14.25">
      <c r="B16" s="202">
        <v>13</v>
      </c>
      <c r="C16" s="355" t="s">
        <v>75</v>
      </c>
      <c r="D16" s="360"/>
      <c r="E16" s="356">
        <v>215</v>
      </c>
      <c r="F16" s="357">
        <f>SUM(D16,E16)</f>
        <v>215</v>
      </c>
      <c r="G16" s="356">
        <v>175</v>
      </c>
      <c r="H16" s="358">
        <f>SUM(D16,G16)</f>
        <v>175</v>
      </c>
      <c r="I16" s="359">
        <f>SUM(F16,H16)</f>
        <v>390</v>
      </c>
      <c r="J16" s="336"/>
      <c r="K16" s="257"/>
      <c r="L16" s="261"/>
      <c r="O16" s="249"/>
      <c r="Q16" s="249"/>
      <c r="S16" s="248"/>
      <c r="T16" s="202"/>
      <c r="U16" s="261"/>
      <c r="W16" s="202"/>
      <c r="X16" s="201"/>
      <c r="Z16" s="257"/>
      <c r="AD16" s="249" t="s">
        <v>99</v>
      </c>
    </row>
    <row r="17" spans="2:30" ht="15" thickBot="1">
      <c r="B17" s="248">
        <v>4</v>
      </c>
      <c r="C17" s="199" t="s">
        <v>67</v>
      </c>
      <c r="D17" s="203"/>
      <c r="E17" s="259">
        <v>188</v>
      </c>
      <c r="F17" s="255">
        <f>SUM(D17,E17)</f>
        <v>188</v>
      </c>
      <c r="G17" s="204">
        <v>166</v>
      </c>
      <c r="H17" s="256">
        <f>SUM(D17,G17)</f>
        <v>166</v>
      </c>
      <c r="I17" s="205">
        <f>SUM(F17,H17)</f>
        <v>354</v>
      </c>
      <c r="J17" s="248"/>
      <c r="L17" s="261"/>
      <c r="O17" s="249"/>
      <c r="Q17" s="249"/>
      <c r="S17" s="248"/>
      <c r="T17" s="202"/>
      <c r="U17" s="261"/>
      <c r="W17" s="202"/>
      <c r="X17" s="201"/>
      <c r="Z17" s="257"/>
      <c r="AA17" s="202" t="s">
        <v>95</v>
      </c>
      <c r="AB17" s="202" t="s">
        <v>96</v>
      </c>
      <c r="AC17" s="202"/>
      <c r="AD17" s="250"/>
    </row>
    <row r="18" spans="3:31" ht="14.25">
      <c r="C18" s="261"/>
      <c r="E18" s="202"/>
      <c r="F18" s="250"/>
      <c r="G18" s="202"/>
      <c r="J18" s="248"/>
      <c r="L18" s="261"/>
      <c r="O18" s="249"/>
      <c r="Q18" s="249"/>
      <c r="S18" s="248"/>
      <c r="T18" s="202"/>
      <c r="U18" s="261"/>
      <c r="W18" s="202"/>
      <c r="X18" s="201"/>
      <c r="Z18" s="258">
        <v>13</v>
      </c>
      <c r="AA18" s="355" t="s">
        <v>75</v>
      </c>
      <c r="AB18" s="356"/>
      <c r="AC18" s="356">
        <v>221</v>
      </c>
      <c r="AD18" s="359">
        <f>SUM(AB18:AC18)</f>
        <v>221</v>
      </c>
      <c r="AE18" s="248" t="s">
        <v>143</v>
      </c>
    </row>
    <row r="19" spans="3:31" ht="15" thickBot="1">
      <c r="C19" s="261"/>
      <c r="E19" s="202"/>
      <c r="F19" s="250"/>
      <c r="G19" s="202"/>
      <c r="J19" s="248"/>
      <c r="L19" s="261"/>
      <c r="O19" s="249"/>
      <c r="Q19" s="249"/>
      <c r="S19" s="248"/>
      <c r="T19" s="202"/>
      <c r="U19" s="261"/>
      <c r="W19" s="202"/>
      <c r="X19" s="201"/>
      <c r="Y19" s="338"/>
      <c r="Z19" s="202">
        <v>10</v>
      </c>
      <c r="AA19" s="199" t="s">
        <v>66</v>
      </c>
      <c r="AB19" s="203">
        <v>5</v>
      </c>
      <c r="AC19" s="259">
        <v>200</v>
      </c>
      <c r="AD19" s="205">
        <f>SUM(AB19:AC19)</f>
        <v>205</v>
      </c>
      <c r="AE19" s="248" t="s">
        <v>144</v>
      </c>
    </row>
    <row r="20" spans="2:26" ht="14.25">
      <c r="B20" s="248">
        <v>3</v>
      </c>
      <c r="C20" s="206" t="s">
        <v>138</v>
      </c>
      <c r="D20" s="207"/>
      <c r="E20" s="208">
        <v>153</v>
      </c>
      <c r="F20" s="252">
        <f>SUM(D20,E20)</f>
        <v>153</v>
      </c>
      <c r="G20" s="208">
        <v>167</v>
      </c>
      <c r="H20" s="253">
        <f>SUM(D20,G20)</f>
        <v>167</v>
      </c>
      <c r="I20" s="254">
        <f>SUM(F20,H20)</f>
        <v>320</v>
      </c>
      <c r="J20" s="336"/>
      <c r="L20" s="261"/>
      <c r="O20" s="249"/>
      <c r="Q20" s="249"/>
      <c r="S20" s="248"/>
      <c r="T20" s="202"/>
      <c r="U20" s="261"/>
      <c r="W20" s="202"/>
      <c r="X20" s="201"/>
      <c r="Z20" s="257"/>
    </row>
    <row r="21" spans="2:26" ht="15" thickBot="1">
      <c r="B21" s="248">
        <v>14</v>
      </c>
      <c r="C21" s="209" t="s">
        <v>132</v>
      </c>
      <c r="D21" s="362">
        <v>8</v>
      </c>
      <c r="E21" s="362">
        <v>173</v>
      </c>
      <c r="F21" s="363">
        <f>SUM(D21,E21)</f>
        <v>181</v>
      </c>
      <c r="G21" s="364">
        <v>189</v>
      </c>
      <c r="H21" s="365">
        <f>SUM(D21,G21)</f>
        <v>197</v>
      </c>
      <c r="I21" s="366">
        <f>SUM(F21,H21)</f>
        <v>378</v>
      </c>
      <c r="J21" s="248"/>
      <c r="K21" s="257"/>
      <c r="L21" s="261"/>
      <c r="O21" s="249"/>
      <c r="Q21" s="249"/>
      <c r="S21" s="248"/>
      <c r="T21" s="202"/>
      <c r="U21" s="261"/>
      <c r="W21" s="202"/>
      <c r="X21" s="201"/>
      <c r="Z21" s="257"/>
    </row>
    <row r="22" spans="3:26" ht="14.25">
      <c r="C22" s="261"/>
      <c r="E22" s="202"/>
      <c r="F22" s="250"/>
      <c r="G22" s="202"/>
      <c r="J22" s="248"/>
      <c r="K22" s="258">
        <v>14</v>
      </c>
      <c r="L22" s="355" t="s">
        <v>132</v>
      </c>
      <c r="M22" s="361">
        <v>8</v>
      </c>
      <c r="N22" s="356">
        <v>147</v>
      </c>
      <c r="O22" s="357">
        <f>SUM(M22,N22)</f>
        <v>155</v>
      </c>
      <c r="P22" s="356">
        <v>193</v>
      </c>
      <c r="Q22" s="358">
        <f>SUM(M22,P22)</f>
        <v>201</v>
      </c>
      <c r="R22" s="359">
        <f>O22+Q22</f>
        <v>356</v>
      </c>
      <c r="S22" s="336"/>
      <c r="T22" s="202"/>
      <c r="U22" s="261"/>
      <c r="W22" s="202"/>
      <c r="X22" s="201"/>
      <c r="Z22" s="257"/>
    </row>
    <row r="23" spans="3:26" ht="15" thickBot="1">
      <c r="C23" s="261"/>
      <c r="E23" s="202"/>
      <c r="F23" s="250"/>
      <c r="G23" s="202"/>
      <c r="J23" s="248"/>
      <c r="K23" s="257">
        <v>11</v>
      </c>
      <c r="L23" s="199" t="s">
        <v>30</v>
      </c>
      <c r="M23" s="204"/>
      <c r="N23" s="204">
        <v>193</v>
      </c>
      <c r="O23" s="255">
        <f>SUM(M23,N23)</f>
        <v>193</v>
      </c>
      <c r="P23" s="204">
        <v>158</v>
      </c>
      <c r="Q23" s="256">
        <f>SUM(M23,P23)</f>
        <v>158</v>
      </c>
      <c r="R23" s="205">
        <f>O23+Q23</f>
        <v>351</v>
      </c>
      <c r="S23" s="339"/>
      <c r="T23" s="202"/>
      <c r="U23" s="261"/>
      <c r="W23" s="202"/>
      <c r="X23" s="201"/>
      <c r="Z23" s="257"/>
    </row>
    <row r="24" spans="2:26" ht="14.25">
      <c r="B24" s="248">
        <v>11</v>
      </c>
      <c r="C24" s="355" t="s">
        <v>30</v>
      </c>
      <c r="D24" s="356"/>
      <c r="E24" s="356">
        <v>201</v>
      </c>
      <c r="F24" s="357">
        <f>SUM(D24,E24)</f>
        <v>201</v>
      </c>
      <c r="G24" s="356">
        <v>210</v>
      </c>
      <c r="H24" s="358">
        <f>SUM(D24,G24)</f>
        <v>210</v>
      </c>
      <c r="I24" s="359">
        <f>SUM(F24,H24)</f>
        <v>411</v>
      </c>
      <c r="J24" s="336"/>
      <c r="K24" s="257"/>
      <c r="L24" s="261"/>
      <c r="O24" s="249"/>
      <c r="Q24" s="249"/>
      <c r="S24" s="248"/>
      <c r="T24" s="257"/>
      <c r="U24" s="261"/>
      <c r="W24" s="202"/>
      <c r="X24" s="201"/>
      <c r="Z24" s="257"/>
    </row>
    <row r="25" spans="2:26" ht="15" thickBot="1">
      <c r="B25" s="248">
        <v>6</v>
      </c>
      <c r="C25" s="199" t="s">
        <v>135</v>
      </c>
      <c r="D25" s="259">
        <v>8</v>
      </c>
      <c r="E25" s="259">
        <v>152</v>
      </c>
      <c r="F25" s="255">
        <f>SUM(D25,E25)</f>
        <v>160</v>
      </c>
      <c r="G25" s="204">
        <v>177</v>
      </c>
      <c r="H25" s="256">
        <f>SUM(D25,G25)</f>
        <v>185</v>
      </c>
      <c r="I25" s="205">
        <f>SUM(F25,H25)</f>
        <v>345</v>
      </c>
      <c r="J25" s="248"/>
      <c r="L25" s="261"/>
      <c r="O25" s="249"/>
      <c r="Q25" s="249"/>
      <c r="S25" s="248"/>
      <c r="T25" s="257"/>
      <c r="U25" s="261"/>
      <c r="W25" s="202"/>
      <c r="X25" s="249" t="s">
        <v>99</v>
      </c>
      <c r="Z25" s="257"/>
    </row>
    <row r="26" spans="3:26" ht="15" thickBot="1">
      <c r="C26" s="261"/>
      <c r="E26" s="202"/>
      <c r="F26" s="250"/>
      <c r="G26" s="202"/>
      <c r="J26" s="248"/>
      <c r="L26" s="261"/>
      <c r="O26" s="249"/>
      <c r="Q26" s="249"/>
      <c r="S26" s="248"/>
      <c r="T26" s="257"/>
      <c r="U26" s="200"/>
      <c r="V26" s="202"/>
      <c r="W26" s="202"/>
      <c r="X26" s="201"/>
      <c r="Z26" s="257"/>
    </row>
    <row r="27" spans="3:26" ht="15" thickBot="1">
      <c r="C27" s="261"/>
      <c r="E27" s="202"/>
      <c r="F27" s="250"/>
      <c r="G27" s="202"/>
      <c r="J27" s="248"/>
      <c r="L27" s="261"/>
      <c r="O27" s="249"/>
      <c r="Q27" s="249"/>
      <c r="S27" s="338"/>
      <c r="T27" s="258">
        <v>14</v>
      </c>
      <c r="U27" s="206" t="s">
        <v>132</v>
      </c>
      <c r="V27" s="208">
        <v>8</v>
      </c>
      <c r="W27" s="208">
        <v>175</v>
      </c>
      <c r="X27" s="254">
        <f>SUM(V27:W27)</f>
        <v>183</v>
      </c>
      <c r="Y27" s="2255" t="s">
        <v>145</v>
      </c>
      <c r="Z27" s="2256"/>
    </row>
    <row r="28" spans="2:27" ht="15" thickBot="1">
      <c r="B28" s="248">
        <v>7</v>
      </c>
      <c r="C28" s="206" t="s">
        <v>13</v>
      </c>
      <c r="D28" s="208"/>
      <c r="E28" s="208">
        <v>184</v>
      </c>
      <c r="F28" s="252">
        <f>SUM(D28,E28)</f>
        <v>184</v>
      </c>
      <c r="G28" s="208">
        <v>194</v>
      </c>
      <c r="H28" s="253">
        <f>SUM(D28,G28)</f>
        <v>194</v>
      </c>
      <c r="I28" s="254">
        <f>SUM(F28,H28)</f>
        <v>378</v>
      </c>
      <c r="J28" s="336"/>
      <c r="L28" s="261"/>
      <c r="O28" s="249"/>
      <c r="Q28" s="249"/>
      <c r="S28" s="338"/>
      <c r="T28" s="202">
        <v>10</v>
      </c>
      <c r="U28" s="209" t="s">
        <v>66</v>
      </c>
      <c r="V28" s="364">
        <v>5</v>
      </c>
      <c r="W28" s="362">
        <v>192</v>
      </c>
      <c r="X28" s="366">
        <f>SUM(V28:W28)</f>
        <v>197</v>
      </c>
      <c r="AA28" s="249"/>
    </row>
    <row r="29" spans="2:22" ht="15" thickBot="1">
      <c r="B29" s="248">
        <v>10</v>
      </c>
      <c r="C29" s="209" t="s">
        <v>66</v>
      </c>
      <c r="D29" s="364">
        <v>5</v>
      </c>
      <c r="E29" s="362">
        <v>211</v>
      </c>
      <c r="F29" s="363">
        <f>SUM(D29,E29)</f>
        <v>216</v>
      </c>
      <c r="G29" s="364">
        <v>216</v>
      </c>
      <c r="H29" s="365">
        <f>SUM(D29,G29)</f>
        <v>221</v>
      </c>
      <c r="I29" s="366">
        <f>SUM(F29,H29)</f>
        <v>437</v>
      </c>
      <c r="J29" s="248"/>
      <c r="K29" s="257"/>
      <c r="L29" s="261"/>
      <c r="O29" s="249"/>
      <c r="Q29" s="249"/>
      <c r="S29" s="248"/>
      <c r="T29" s="257"/>
      <c r="U29" s="248"/>
      <c r="V29" s="280"/>
    </row>
    <row r="30" spans="3:22" ht="14.25">
      <c r="C30" s="261"/>
      <c r="E30" s="202"/>
      <c r="F30" s="250"/>
      <c r="G30" s="202"/>
      <c r="J30" s="248"/>
      <c r="K30" s="258">
        <v>10</v>
      </c>
      <c r="L30" s="355" t="s">
        <v>66</v>
      </c>
      <c r="M30" s="356">
        <v>5</v>
      </c>
      <c r="N30" s="356">
        <v>206</v>
      </c>
      <c r="O30" s="357">
        <f>SUM(M30,N30)</f>
        <v>211</v>
      </c>
      <c r="P30" s="356">
        <v>156</v>
      </c>
      <c r="Q30" s="358">
        <f>SUM(M30,P30)</f>
        <v>161</v>
      </c>
      <c r="R30" s="359">
        <f>O30+Q30</f>
        <v>372</v>
      </c>
      <c r="S30" s="336"/>
      <c r="T30" s="257"/>
      <c r="U30" s="248"/>
      <c r="V30" s="280"/>
    </row>
    <row r="31" spans="3:22" ht="15" thickBot="1">
      <c r="C31" s="261"/>
      <c r="E31" s="202"/>
      <c r="F31" s="250"/>
      <c r="G31" s="202"/>
      <c r="J31" s="248"/>
      <c r="K31" s="257">
        <v>2</v>
      </c>
      <c r="L31" s="199" t="s">
        <v>69</v>
      </c>
      <c r="M31" s="203">
        <v>8</v>
      </c>
      <c r="N31" s="204">
        <v>168</v>
      </c>
      <c r="O31" s="255">
        <f>SUM(M31,N31)</f>
        <v>176</v>
      </c>
      <c r="P31" s="204">
        <v>182</v>
      </c>
      <c r="Q31" s="256">
        <f>SUM(M31,P31)</f>
        <v>190</v>
      </c>
      <c r="R31" s="205">
        <f>O31+Q31</f>
        <v>366</v>
      </c>
      <c r="S31" s="337"/>
      <c r="T31" s="202"/>
      <c r="U31" s="248"/>
      <c r="V31" s="280"/>
    </row>
    <row r="32" spans="2:22" ht="14.25">
      <c r="B32" s="248">
        <v>15</v>
      </c>
      <c r="C32" s="206" t="s">
        <v>68</v>
      </c>
      <c r="D32" s="207">
        <v>6</v>
      </c>
      <c r="E32" s="208">
        <v>188</v>
      </c>
      <c r="F32" s="252">
        <f>SUM(D32,E32)</f>
        <v>194</v>
      </c>
      <c r="G32" s="208">
        <v>213</v>
      </c>
      <c r="H32" s="253">
        <f>SUM(D32,G32)</f>
        <v>219</v>
      </c>
      <c r="I32" s="254">
        <f>SUM(F32,H32)</f>
        <v>413</v>
      </c>
      <c r="J32" s="336"/>
      <c r="K32" s="257"/>
      <c r="M32" s="260"/>
      <c r="O32" s="248"/>
      <c r="Q32" s="249"/>
      <c r="V32" s="202"/>
    </row>
    <row r="33" spans="2:22" ht="15" thickBot="1">
      <c r="B33" s="248">
        <v>2</v>
      </c>
      <c r="C33" s="209" t="s">
        <v>69</v>
      </c>
      <c r="D33" s="364">
        <v>8</v>
      </c>
      <c r="E33" s="362">
        <v>191</v>
      </c>
      <c r="F33" s="363">
        <f>SUM(D33,E33)</f>
        <v>199</v>
      </c>
      <c r="G33" s="364">
        <v>227</v>
      </c>
      <c r="H33" s="365">
        <f>SUM(D33,G33)</f>
        <v>235</v>
      </c>
      <c r="I33" s="366">
        <f>SUM(F33,H33)</f>
        <v>434</v>
      </c>
      <c r="J33" s="248"/>
      <c r="M33" s="260"/>
      <c r="O33" s="248"/>
      <c r="Q33" s="249"/>
      <c r="V33" s="202"/>
    </row>
    <row r="34" ht="15" thickBot="1"/>
    <row r="35" spans="21:22" ht="14.25">
      <c r="U35" s="355" t="s">
        <v>75</v>
      </c>
      <c r="V35" s="248">
        <v>1</v>
      </c>
    </row>
    <row r="36" spans="2:22" ht="15" thickBot="1">
      <c r="B36" s="249"/>
      <c r="D36" s="249"/>
      <c r="H36" s="248"/>
      <c r="I36" s="260"/>
      <c r="J36" s="248"/>
      <c r="K36" s="257">
        <v>2</v>
      </c>
      <c r="L36" s="199" t="s">
        <v>69</v>
      </c>
      <c r="M36" s="249">
        <v>5</v>
      </c>
      <c r="O36" s="249"/>
      <c r="S36" s="248"/>
      <c r="T36" s="280"/>
      <c r="U36" s="199" t="s">
        <v>66</v>
      </c>
      <c r="V36" s="248">
        <v>2</v>
      </c>
    </row>
    <row r="37" spans="2:22" ht="15" thickBot="1">
      <c r="B37" s="248">
        <v>3</v>
      </c>
      <c r="E37" s="260"/>
      <c r="H37" s="248"/>
      <c r="I37" s="249"/>
      <c r="J37" s="248"/>
      <c r="K37" s="258">
        <v>5</v>
      </c>
      <c r="L37" s="206" t="s">
        <v>142</v>
      </c>
      <c r="M37" s="249">
        <v>6</v>
      </c>
      <c r="O37" s="248"/>
      <c r="P37" s="280"/>
      <c r="S37" s="248"/>
      <c r="U37" s="206" t="s">
        <v>27</v>
      </c>
      <c r="V37" s="248">
        <v>3</v>
      </c>
    </row>
    <row r="38" spans="2:22" ht="15" thickBot="1">
      <c r="B38" s="248">
        <v>4</v>
      </c>
      <c r="E38" s="260"/>
      <c r="H38" s="248"/>
      <c r="I38" s="249"/>
      <c r="J38" s="248"/>
      <c r="K38" s="257">
        <v>9</v>
      </c>
      <c r="L38" s="199" t="s">
        <v>76</v>
      </c>
      <c r="M38" s="249">
        <v>7</v>
      </c>
      <c r="O38" s="248"/>
      <c r="P38" s="280"/>
      <c r="S38" s="248"/>
      <c r="U38" s="206" t="s">
        <v>132</v>
      </c>
      <c r="V38" s="248">
        <v>3</v>
      </c>
    </row>
    <row r="39" spans="2:21" ht="15" thickBot="1">
      <c r="B39" s="248">
        <v>6</v>
      </c>
      <c r="E39" s="260"/>
      <c r="H39" s="248"/>
      <c r="I39" s="249"/>
      <c r="J39" s="248"/>
      <c r="K39" s="257">
        <v>11</v>
      </c>
      <c r="L39" s="199" t="s">
        <v>30</v>
      </c>
      <c r="M39" s="249">
        <v>8</v>
      </c>
      <c r="O39" s="248"/>
      <c r="P39" s="280"/>
      <c r="S39" s="248"/>
      <c r="U39" s="248"/>
    </row>
    <row r="40" spans="2:21" ht="14.25">
      <c r="B40" s="248">
        <v>7</v>
      </c>
      <c r="E40" s="260"/>
      <c r="H40" s="248"/>
      <c r="I40" s="249"/>
      <c r="J40" s="248"/>
      <c r="K40" s="249"/>
      <c r="O40" s="248"/>
      <c r="P40" s="280"/>
      <c r="S40" s="248"/>
      <c r="U40" s="248"/>
    </row>
    <row r="41" spans="2:21" ht="14.25">
      <c r="B41" s="202">
        <v>8</v>
      </c>
      <c r="E41" s="260"/>
      <c r="H41" s="248"/>
      <c r="I41" s="249"/>
      <c r="J41" s="248"/>
      <c r="K41" s="249"/>
      <c r="O41" s="248"/>
      <c r="P41" s="280"/>
      <c r="S41" s="248"/>
      <c r="U41" s="248"/>
    </row>
    <row r="42" spans="2:21" ht="14.25">
      <c r="B42" s="251">
        <v>12</v>
      </c>
      <c r="E42" s="260"/>
      <c r="H42" s="248"/>
      <c r="I42" s="249"/>
      <c r="J42" s="248"/>
      <c r="K42" s="249"/>
      <c r="O42" s="248"/>
      <c r="P42" s="280"/>
      <c r="S42" s="248"/>
      <c r="U42" s="248"/>
    </row>
    <row r="43" spans="2:21" ht="14.25">
      <c r="B43" s="202">
        <v>16</v>
      </c>
      <c r="H43" s="248"/>
      <c r="I43" s="260"/>
      <c r="J43" s="248"/>
      <c r="M43" s="249"/>
      <c r="O43" s="249"/>
      <c r="S43" s="248"/>
      <c r="T43" s="280"/>
      <c r="U43" s="248"/>
    </row>
    <row r="44" spans="2:21" ht="14.25">
      <c r="B44" s="248">
        <v>15</v>
      </c>
      <c r="H44" s="248"/>
      <c r="I44" s="260"/>
      <c r="J44" s="248"/>
      <c r="M44" s="249"/>
      <c r="O44" s="249"/>
      <c r="S44" s="248"/>
      <c r="T44" s="280"/>
      <c r="U44" s="248"/>
    </row>
    <row r="45" spans="2:21" ht="14.25">
      <c r="B45" s="249"/>
      <c r="D45" s="249"/>
      <c r="H45" s="248"/>
      <c r="I45" s="260"/>
      <c r="J45" s="248"/>
      <c r="M45" s="249"/>
      <c r="O45" s="249"/>
      <c r="S45" s="248"/>
      <c r="T45" s="280"/>
      <c r="U45" s="248"/>
    </row>
    <row r="46" spans="2:21" ht="14.25">
      <c r="B46" s="249"/>
      <c r="D46" s="249"/>
      <c r="H46" s="248"/>
      <c r="I46" s="260"/>
      <c r="J46" s="248"/>
      <c r="M46" s="249"/>
      <c r="O46" s="249"/>
      <c r="S46" s="248"/>
      <c r="T46" s="280"/>
      <c r="U46" s="248"/>
    </row>
    <row r="47" spans="2:21" ht="14.25">
      <c r="B47" s="249"/>
      <c r="D47" s="249"/>
      <c r="H47" s="248"/>
      <c r="I47" s="260"/>
      <c r="J47" s="248"/>
      <c r="M47" s="249"/>
      <c r="O47" s="249"/>
      <c r="S47" s="248"/>
      <c r="T47" s="280"/>
      <c r="U47" s="248"/>
    </row>
    <row r="48" spans="2:21" ht="14.25">
      <c r="B48" s="249"/>
      <c r="D48" s="249"/>
      <c r="H48" s="248"/>
      <c r="I48" s="260"/>
      <c r="J48" s="248"/>
      <c r="M48" s="249"/>
      <c r="O48" s="249"/>
      <c r="S48" s="248"/>
      <c r="T48" s="280"/>
      <c r="U48" s="248"/>
    </row>
    <row r="49" spans="2:21" ht="14.25">
      <c r="B49" s="249"/>
      <c r="H49" s="248"/>
      <c r="I49" s="260"/>
      <c r="J49" s="248"/>
      <c r="M49" s="249"/>
      <c r="O49" s="249"/>
      <c r="S49" s="248"/>
      <c r="T49" s="280"/>
      <c r="U49" s="248"/>
    </row>
    <row r="50" spans="2:21" ht="14.25">
      <c r="B50" s="249"/>
      <c r="H50" s="248"/>
      <c r="I50" s="260"/>
      <c r="J50" s="248"/>
      <c r="M50" s="249"/>
      <c r="O50" s="249"/>
      <c r="S50" s="248"/>
      <c r="T50" s="280"/>
      <c r="U50" s="248"/>
    </row>
    <row r="51" spans="2:21" ht="14.25">
      <c r="B51" s="249"/>
      <c r="H51" s="248"/>
      <c r="I51" s="260"/>
      <c r="J51" s="248"/>
      <c r="M51" s="249"/>
      <c r="O51" s="249"/>
      <c r="S51" s="248"/>
      <c r="T51" s="280"/>
      <c r="U51" s="248"/>
    </row>
    <row r="52" spans="2:21" ht="14.25">
      <c r="B52" s="249"/>
      <c r="H52" s="248"/>
      <c r="I52" s="260"/>
      <c r="J52" s="248"/>
      <c r="M52" s="249"/>
      <c r="O52" s="249"/>
      <c r="S52" s="248"/>
      <c r="T52" s="280"/>
      <c r="U52" s="248"/>
    </row>
    <row r="53" spans="2:21" ht="14.25">
      <c r="B53" s="249"/>
      <c r="H53" s="248"/>
      <c r="I53" s="260"/>
      <c r="J53" s="248"/>
      <c r="M53" s="249"/>
      <c r="O53" s="249"/>
      <c r="S53" s="248"/>
      <c r="T53" s="280"/>
      <c r="U53" s="248"/>
    </row>
    <row r="54" spans="2:21" ht="14.25">
      <c r="B54" s="249"/>
      <c r="H54" s="248"/>
      <c r="I54" s="260"/>
      <c r="J54" s="248"/>
      <c r="M54" s="249"/>
      <c r="O54" s="249"/>
      <c r="S54" s="248"/>
      <c r="T54" s="280"/>
      <c r="U54" s="248"/>
    </row>
  </sheetData>
  <sheetProtection/>
  <mergeCells count="2">
    <mergeCell ref="Y11:Z11"/>
    <mergeCell ref="Y27:Z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0" zoomScaleNormal="80" zoomScalePageLayoutView="0" workbookViewId="0" topLeftCell="A1">
      <selection activeCell="V26" sqref="V26"/>
    </sheetView>
  </sheetViews>
  <sheetFormatPr defaultColWidth="9.140625" defaultRowHeight="15"/>
  <cols>
    <col min="1" max="1" width="7.7109375" style="658" bestFit="1" customWidth="1"/>
    <col min="2" max="2" width="7.7109375" style="736" customWidth="1"/>
    <col min="3" max="3" width="24.421875" style="667" customWidth="1"/>
    <col min="4" max="4" width="11.140625" style="667" customWidth="1"/>
    <col min="5" max="5" width="11.421875" style="667" customWidth="1"/>
    <col min="6" max="6" width="8.28125" style="667" customWidth="1"/>
    <col min="7" max="7" width="9.28125" style="667" bestFit="1" customWidth="1"/>
    <col min="8" max="8" width="8.28125" style="667" customWidth="1"/>
    <col min="9" max="9" width="8.00390625" style="667" bestFit="1" customWidth="1"/>
    <col min="10" max="10" width="25.421875" style="667" bestFit="1" customWidth="1"/>
    <col min="11" max="11" width="10.00390625" style="667" customWidth="1"/>
    <col min="12" max="12" width="10.140625" style="667" customWidth="1"/>
    <col min="13" max="13" width="8.421875" style="667" customWidth="1"/>
    <col min="14" max="14" width="8.421875" style="667" hidden="1" customWidth="1"/>
    <col min="15" max="16" width="8.421875" style="667" customWidth="1"/>
    <col min="17" max="17" width="7.140625" style="658" customWidth="1"/>
    <col min="18" max="18" width="10.28125" style="667" customWidth="1"/>
    <col min="19" max="16384" width="9.140625" style="626" customWidth="1"/>
  </cols>
  <sheetData>
    <row r="1" spans="1:18" ht="17.25">
      <c r="A1" s="2257" t="s">
        <v>225</v>
      </c>
      <c r="B1" s="2257"/>
      <c r="C1" s="2257"/>
      <c r="D1" s="2257"/>
      <c r="E1" s="2257"/>
      <c r="F1" s="2257"/>
      <c r="G1" s="2257"/>
      <c r="H1" s="2257"/>
      <c r="I1" s="2257"/>
      <c r="J1" s="2257"/>
      <c r="K1" s="2257"/>
      <c r="L1" s="2257"/>
      <c r="M1" s="2257"/>
      <c r="N1" s="2257"/>
      <c r="O1" s="2257"/>
      <c r="P1" s="2257"/>
      <c r="Q1" s="2257"/>
      <c r="R1" s="2257"/>
    </row>
    <row r="2" spans="1:18" ht="15">
      <c r="A2" s="2258" t="s">
        <v>268</v>
      </c>
      <c r="B2" s="2258"/>
      <c r="C2" s="2258"/>
      <c r="D2" s="2258"/>
      <c r="E2" s="2258"/>
      <c r="F2" s="2258"/>
      <c r="G2" s="2258"/>
      <c r="H2" s="2258"/>
      <c r="I2" s="2258"/>
      <c r="J2" s="2258"/>
      <c r="K2" s="2258"/>
      <c r="L2" s="2258"/>
      <c r="M2" s="2258"/>
      <c r="N2" s="2258"/>
      <c r="O2" s="2258"/>
      <c r="P2" s="2258"/>
      <c r="Q2" s="2258"/>
      <c r="R2" s="2258"/>
    </row>
    <row r="3" spans="1:18" ht="15">
      <c r="A3" s="656"/>
      <c r="B3" s="715"/>
      <c r="C3" s="657"/>
      <c r="D3" s="657"/>
      <c r="E3" s="657"/>
      <c r="F3" s="657"/>
      <c r="G3" s="657"/>
      <c r="H3" s="657"/>
      <c r="I3" s="657"/>
      <c r="J3" s="658"/>
      <c r="K3" s="658"/>
      <c r="L3" s="658"/>
      <c r="M3" s="658"/>
      <c r="N3" s="658"/>
      <c r="O3" s="658"/>
      <c r="P3" s="658"/>
      <c r="R3" s="658"/>
    </row>
    <row r="4" spans="1:18" ht="17.25">
      <c r="A4" s="656"/>
      <c r="B4" s="715"/>
      <c r="C4" s="657"/>
      <c r="D4" s="657"/>
      <c r="E4" s="657"/>
      <c r="F4" s="2257" t="s">
        <v>269</v>
      </c>
      <c r="G4" s="2257"/>
      <c r="H4" s="2257"/>
      <c r="I4" s="2257"/>
      <c r="J4" s="2257"/>
      <c r="K4" s="714"/>
      <c r="L4" s="714"/>
      <c r="M4" s="658"/>
      <c r="N4" s="658"/>
      <c r="O4" s="658"/>
      <c r="P4" s="658"/>
      <c r="R4" s="658"/>
    </row>
    <row r="5" spans="1:18" s="667" customFormat="1" ht="22.5">
      <c r="A5" s="2259" t="s">
        <v>270</v>
      </c>
      <c r="B5" s="2260"/>
      <c r="C5" s="2260"/>
      <c r="D5" s="2260"/>
      <c r="E5" s="2260"/>
      <c r="F5" s="2260"/>
      <c r="G5" s="2260"/>
      <c r="H5" s="2260"/>
      <c r="I5" s="2260"/>
      <c r="J5" s="2260"/>
      <c r="K5" s="2260"/>
      <c r="L5" s="2260"/>
      <c r="M5" s="2260"/>
      <c r="N5" s="2260"/>
      <c r="O5" s="2260"/>
      <c r="P5" s="2260"/>
      <c r="Q5" s="2260"/>
      <c r="R5" s="2260"/>
    </row>
    <row r="6" spans="1:18" ht="39.75" customHeight="1">
      <c r="A6" s="656" t="s">
        <v>271</v>
      </c>
      <c r="B6" s="715" t="s">
        <v>161</v>
      </c>
      <c r="C6" s="716"/>
      <c r="D6" s="656" t="s">
        <v>58</v>
      </c>
      <c r="E6" s="656" t="s">
        <v>59</v>
      </c>
      <c r="F6" s="656" t="s">
        <v>82</v>
      </c>
      <c r="G6" s="65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</row>
    <row r="7" spans="1:18" ht="15">
      <c r="A7" s="717" t="s">
        <v>272</v>
      </c>
      <c r="B7" s="718" t="s">
        <v>272</v>
      </c>
      <c r="C7" s="719" t="s">
        <v>244</v>
      </c>
      <c r="D7" s="720">
        <v>198</v>
      </c>
      <c r="E7" s="720">
        <v>115</v>
      </c>
      <c r="F7" s="721">
        <v>163</v>
      </c>
      <c r="G7" s="722">
        <v>2</v>
      </c>
      <c r="H7" s="723"/>
      <c r="I7" s="658"/>
      <c r="J7" s="658"/>
      <c r="K7" s="658"/>
      <c r="L7" s="658"/>
      <c r="M7" s="658"/>
      <c r="N7" s="658"/>
      <c r="O7" s="658"/>
      <c r="P7" s="658"/>
      <c r="R7" s="658"/>
    </row>
    <row r="8" spans="1:18" ht="15">
      <c r="A8" s="717" t="s">
        <v>273</v>
      </c>
      <c r="B8" s="718" t="s">
        <v>274</v>
      </c>
      <c r="C8" s="641" t="s">
        <v>246</v>
      </c>
      <c r="D8" s="724">
        <v>125</v>
      </c>
      <c r="E8" s="724">
        <v>157</v>
      </c>
      <c r="F8" s="705">
        <v>143</v>
      </c>
      <c r="G8" s="705">
        <v>1</v>
      </c>
      <c r="H8" s="725" t="s">
        <v>36</v>
      </c>
      <c r="I8" s="658"/>
      <c r="J8" s="658"/>
      <c r="K8" s="656" t="s">
        <v>58</v>
      </c>
      <c r="L8" s="656" t="s">
        <v>59</v>
      </c>
      <c r="M8" s="656" t="s">
        <v>82</v>
      </c>
      <c r="N8" s="726" t="s">
        <v>0</v>
      </c>
      <c r="O8" s="726"/>
      <c r="P8" s="726"/>
      <c r="R8" s="658"/>
    </row>
    <row r="9" spans="1:18" ht="18">
      <c r="A9" s="656"/>
      <c r="B9" s="715"/>
      <c r="C9" s="727"/>
      <c r="D9" s="727"/>
      <c r="E9" s="728"/>
      <c r="F9" s="729"/>
      <c r="G9" s="729"/>
      <c r="H9" s="730"/>
      <c r="I9" s="731"/>
      <c r="J9" s="719" t="s">
        <v>244</v>
      </c>
      <c r="K9" s="732">
        <v>177</v>
      </c>
      <c r="L9" s="732">
        <v>185</v>
      </c>
      <c r="M9" s="733">
        <v>208</v>
      </c>
      <c r="N9" s="734"/>
      <c r="O9" s="735">
        <v>2</v>
      </c>
      <c r="P9" s="736" t="s">
        <v>37</v>
      </c>
      <c r="Q9" s="2261"/>
      <c r="R9" s="2261"/>
    </row>
    <row r="10" spans="1:18" ht="18">
      <c r="A10" s="656"/>
      <c r="B10" s="715"/>
      <c r="C10" s="737"/>
      <c r="D10" s="656" t="s">
        <v>58</v>
      </c>
      <c r="E10" s="656" t="s">
        <v>59</v>
      </c>
      <c r="F10" s="656" t="s">
        <v>82</v>
      </c>
      <c r="G10" s="656"/>
      <c r="H10" s="730"/>
      <c r="I10" s="658"/>
      <c r="J10" s="641" t="s">
        <v>129</v>
      </c>
      <c r="K10" s="738">
        <v>207</v>
      </c>
      <c r="L10" s="739">
        <v>135</v>
      </c>
      <c r="M10" s="740">
        <v>115</v>
      </c>
      <c r="N10" s="741"/>
      <c r="O10" s="639">
        <v>1</v>
      </c>
      <c r="P10" s="736" t="s">
        <v>38</v>
      </c>
      <c r="Q10" s="2261"/>
      <c r="R10" s="2261"/>
    </row>
    <row r="11" spans="1:18" ht="15">
      <c r="A11" s="717" t="s">
        <v>272</v>
      </c>
      <c r="B11" s="718" t="s">
        <v>273</v>
      </c>
      <c r="C11" s="636" t="s">
        <v>245</v>
      </c>
      <c r="D11" s="639">
        <v>187</v>
      </c>
      <c r="E11" s="742">
        <v>153</v>
      </c>
      <c r="F11" s="743">
        <v>150</v>
      </c>
      <c r="G11" s="743">
        <v>1</v>
      </c>
      <c r="H11" s="744"/>
      <c r="I11" s="658"/>
      <c r="J11" s="658"/>
      <c r="K11" s="658"/>
      <c r="L11" s="658"/>
      <c r="M11" s="658"/>
      <c r="N11" s="658"/>
      <c r="O11" s="658"/>
      <c r="P11" s="658"/>
      <c r="R11" s="658"/>
    </row>
    <row r="12" spans="1:18" ht="15">
      <c r="A12" s="717" t="s">
        <v>273</v>
      </c>
      <c r="B12" s="718" t="s">
        <v>222</v>
      </c>
      <c r="C12" s="719" t="s">
        <v>129</v>
      </c>
      <c r="D12" s="720">
        <v>163</v>
      </c>
      <c r="E12" s="732">
        <v>176</v>
      </c>
      <c r="F12" s="745">
        <v>194</v>
      </c>
      <c r="G12" s="745">
        <v>2</v>
      </c>
      <c r="H12" s="725" t="s">
        <v>36</v>
      </c>
      <c r="J12" s="668"/>
      <c r="K12" s="668"/>
      <c r="L12" s="668"/>
      <c r="M12" s="668"/>
      <c r="N12" s="668"/>
      <c r="O12" s="668"/>
      <c r="P12" s="668"/>
      <c r="Q12" s="668"/>
      <c r="R12" s="746"/>
    </row>
    <row r="13" spans="1:18" ht="15">
      <c r="A13" s="656"/>
      <c r="B13" s="715"/>
      <c r="C13" s="747"/>
      <c r="D13" s="747"/>
      <c r="E13" s="747"/>
      <c r="F13" s="748"/>
      <c r="G13" s="748"/>
      <c r="H13" s="657"/>
      <c r="N13" s="658"/>
      <c r="O13" s="658"/>
      <c r="P13" s="658"/>
      <c r="Q13" s="2261"/>
      <c r="R13" s="2261"/>
    </row>
    <row r="14" spans="1:18" s="749" customFormat="1" ht="21.75">
      <c r="A14" s="2264" t="s">
        <v>275</v>
      </c>
      <c r="B14" s="2265"/>
      <c r="C14" s="2265"/>
      <c r="D14" s="2265"/>
      <c r="E14" s="2265"/>
      <c r="F14" s="2265"/>
      <c r="G14" s="2265"/>
      <c r="H14" s="2265"/>
      <c r="I14" s="2265"/>
      <c r="J14" s="2265"/>
      <c r="K14" s="2265"/>
      <c r="L14" s="2265"/>
      <c r="M14" s="2265"/>
      <c r="N14" s="2265"/>
      <c r="O14" s="2265"/>
      <c r="P14" s="2265"/>
      <c r="Q14" s="2265"/>
      <c r="R14" s="2265"/>
    </row>
    <row r="15" spans="1:18" ht="20.25">
      <c r="A15" s="656"/>
      <c r="B15" s="715"/>
      <c r="C15" s="750"/>
      <c r="D15" s="750"/>
      <c r="E15" s="750"/>
      <c r="F15" s="656"/>
      <c r="G15" s="656"/>
      <c r="H15" s="715"/>
      <c r="I15" s="715"/>
      <c r="J15" s="715"/>
      <c r="K15" s="715"/>
      <c r="L15" s="715"/>
      <c r="M15" s="715"/>
      <c r="N15" s="715"/>
      <c r="O15" s="715"/>
      <c r="P15" s="715"/>
      <c r="Q15" s="715" t="s">
        <v>53</v>
      </c>
      <c r="R15" s="715"/>
    </row>
    <row r="16" spans="1:18" ht="15">
      <c r="A16" s="656"/>
      <c r="B16" s="715"/>
      <c r="C16" s="716"/>
      <c r="D16" s="656" t="s">
        <v>58</v>
      </c>
      <c r="E16" s="656" t="s">
        <v>59</v>
      </c>
      <c r="F16" s="656" t="s">
        <v>276</v>
      </c>
      <c r="G16" s="656"/>
      <c r="H16" s="716"/>
      <c r="I16" s="716"/>
      <c r="J16" s="658"/>
      <c r="K16" s="656" t="s">
        <v>58</v>
      </c>
      <c r="L16" s="656" t="s">
        <v>59</v>
      </c>
      <c r="M16" s="656" t="s">
        <v>276</v>
      </c>
      <c r="N16" s="716"/>
      <c r="O16" s="716"/>
      <c r="P16" s="716"/>
      <c r="Q16" s="716"/>
      <c r="R16" s="716"/>
    </row>
    <row r="17" spans="1:18" ht="17.25">
      <c r="A17" s="751">
        <v>3</v>
      </c>
      <c r="B17" s="752">
        <v>2</v>
      </c>
      <c r="C17" s="719" t="s">
        <v>69</v>
      </c>
      <c r="D17" s="735">
        <v>202</v>
      </c>
      <c r="E17" s="735">
        <v>182</v>
      </c>
      <c r="F17" s="722">
        <f>SUM(D17:E17)</f>
        <v>384</v>
      </c>
      <c r="G17" s="753"/>
      <c r="H17" s="754"/>
      <c r="I17" s="755">
        <v>1</v>
      </c>
      <c r="J17" s="756" t="s">
        <v>232</v>
      </c>
      <c r="K17" s="735">
        <v>200</v>
      </c>
      <c r="L17" s="735">
        <v>155</v>
      </c>
      <c r="M17" s="733">
        <f>SUM(K17:L17)</f>
        <v>355</v>
      </c>
      <c r="N17" s="658"/>
      <c r="O17" s="715" t="s">
        <v>37</v>
      </c>
      <c r="P17" s="658"/>
      <c r="R17" s="658"/>
    </row>
    <row r="18" spans="1:18" ht="17.25">
      <c r="A18" s="751">
        <v>4</v>
      </c>
      <c r="B18" s="752">
        <v>3</v>
      </c>
      <c r="C18" s="641" t="s">
        <v>233</v>
      </c>
      <c r="D18" s="638">
        <v>173</v>
      </c>
      <c r="E18" s="638">
        <v>141</v>
      </c>
      <c r="F18" s="757">
        <f>SUM(D18:E18)</f>
        <v>314</v>
      </c>
      <c r="G18" s="758" t="s">
        <v>36</v>
      </c>
      <c r="H18" s="683"/>
      <c r="I18" s="658"/>
      <c r="J18" s="641" t="s">
        <v>69</v>
      </c>
      <c r="K18" s="638">
        <v>151</v>
      </c>
      <c r="L18" s="638">
        <v>179</v>
      </c>
      <c r="M18" s="759">
        <f>SUM(K18:L18)</f>
        <v>330</v>
      </c>
      <c r="N18" s="726" t="s">
        <v>0</v>
      </c>
      <c r="O18" s="715" t="s">
        <v>38</v>
      </c>
      <c r="P18" s="726"/>
      <c r="R18" s="658"/>
    </row>
    <row r="19" spans="1:18" ht="18">
      <c r="A19" s="656"/>
      <c r="B19" s="715"/>
      <c r="C19" s="727"/>
      <c r="D19" s="727"/>
      <c r="E19" s="728"/>
      <c r="F19" s="729"/>
      <c r="G19" s="729"/>
      <c r="H19" s="657"/>
      <c r="I19" s="658"/>
      <c r="J19" s="626"/>
      <c r="K19" s="626"/>
      <c r="L19" s="626"/>
      <c r="M19" s="626"/>
      <c r="N19" s="658"/>
      <c r="O19" s="658"/>
      <c r="P19" s="658"/>
      <c r="Q19" s="2261"/>
      <c r="R19" s="2261"/>
    </row>
    <row r="20" spans="1:18" ht="15">
      <c r="A20" s="656"/>
      <c r="B20" s="715"/>
      <c r="C20" s="715"/>
      <c r="D20" s="715"/>
      <c r="E20" s="715"/>
      <c r="F20" s="715"/>
      <c r="G20" s="715"/>
      <c r="H20" s="715"/>
      <c r="I20" s="760"/>
      <c r="J20" s="626"/>
      <c r="K20" s="626"/>
      <c r="L20" s="626"/>
      <c r="M20" s="626"/>
      <c r="N20" s="715"/>
      <c r="O20" s="715"/>
      <c r="P20" s="715"/>
      <c r="Q20" s="715"/>
      <c r="R20" s="715"/>
    </row>
    <row r="21" ht="15">
      <c r="R21" s="667" t="s">
        <v>53</v>
      </c>
    </row>
    <row r="22" spans="1:18" s="749" customFormat="1" ht="21.75">
      <c r="A22" s="2262" t="s">
        <v>277</v>
      </c>
      <c r="B22" s="2263"/>
      <c r="C22" s="2263"/>
      <c r="D22" s="2263"/>
      <c r="E22" s="2263"/>
      <c r="F22" s="2263"/>
      <c r="G22" s="2263"/>
      <c r="H22" s="2263"/>
      <c r="I22" s="2263"/>
      <c r="J22" s="2263"/>
      <c r="K22" s="2263"/>
      <c r="L22" s="2263"/>
      <c r="M22" s="2263"/>
      <c r="N22" s="2263"/>
      <c r="O22" s="2263"/>
      <c r="P22" s="2263"/>
      <c r="Q22" s="2263"/>
      <c r="R22" s="2263"/>
    </row>
    <row r="23" spans="1:18" ht="20.25">
      <c r="A23" s="656"/>
      <c r="B23" s="715"/>
      <c r="C23" s="750"/>
      <c r="D23" s="750"/>
      <c r="E23" s="750"/>
      <c r="F23" s="656"/>
      <c r="G23" s="656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</row>
    <row r="24" spans="1:18" ht="15">
      <c r="A24" s="656"/>
      <c r="B24" s="715"/>
      <c r="C24" s="716"/>
      <c r="D24" s="656" t="s">
        <v>58</v>
      </c>
      <c r="E24" s="656" t="s">
        <v>59</v>
      </c>
      <c r="F24" s="656" t="s">
        <v>82</v>
      </c>
      <c r="G24" s="65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</row>
    <row r="25" spans="1:18" ht="17.25" customHeight="1">
      <c r="A25" s="717" t="s">
        <v>102</v>
      </c>
      <c r="B25" s="718" t="s">
        <v>272</v>
      </c>
      <c r="C25" s="761" t="s">
        <v>264</v>
      </c>
      <c r="D25" s="762">
        <v>190</v>
      </c>
      <c r="E25" s="762">
        <v>135</v>
      </c>
      <c r="F25" s="763"/>
      <c r="G25" s="763">
        <v>2</v>
      </c>
      <c r="H25" s="754"/>
      <c r="I25" s="658"/>
      <c r="J25" s="658"/>
      <c r="K25" s="658"/>
      <c r="L25" s="658"/>
      <c r="M25" s="658"/>
      <c r="N25" s="658"/>
      <c r="O25" s="658"/>
      <c r="P25" s="658"/>
      <c r="R25" s="658"/>
    </row>
    <row r="26" spans="1:18" ht="17.25">
      <c r="A26" s="717" t="s">
        <v>104</v>
      </c>
      <c r="B26" s="718" t="s">
        <v>274</v>
      </c>
      <c r="C26" s="643" t="s">
        <v>134</v>
      </c>
      <c r="D26" s="639">
        <v>68</v>
      </c>
      <c r="E26" s="639">
        <v>93</v>
      </c>
      <c r="F26" s="764"/>
      <c r="G26" s="764"/>
      <c r="H26" s="765" t="s">
        <v>36</v>
      </c>
      <c r="I26" s="658"/>
      <c r="J26" s="658"/>
      <c r="K26" s="656" t="s">
        <v>58</v>
      </c>
      <c r="L26" s="656" t="s">
        <v>59</v>
      </c>
      <c r="M26" s="656" t="s">
        <v>82</v>
      </c>
      <c r="N26" s="726" t="s">
        <v>0</v>
      </c>
      <c r="O26" s="726"/>
      <c r="P26" s="726"/>
      <c r="R26" s="658"/>
    </row>
    <row r="27" spans="1:18" ht="18">
      <c r="A27" s="656"/>
      <c r="B27" s="715"/>
      <c r="C27" s="766"/>
      <c r="D27" s="766"/>
      <c r="E27" s="767"/>
      <c r="F27" s="768"/>
      <c r="G27" s="768"/>
      <c r="H27" s="769"/>
      <c r="I27" s="731"/>
      <c r="J27" s="761" t="s">
        <v>264</v>
      </c>
      <c r="K27" s="762">
        <v>174</v>
      </c>
      <c r="L27" s="735">
        <v>135</v>
      </c>
      <c r="M27" s="733">
        <v>149</v>
      </c>
      <c r="N27" s="735"/>
      <c r="O27" s="735">
        <v>2</v>
      </c>
      <c r="P27" s="715" t="s">
        <v>37</v>
      </c>
      <c r="Q27" s="2261"/>
      <c r="R27" s="2261"/>
    </row>
    <row r="28" spans="1:18" ht="18">
      <c r="A28" s="656"/>
      <c r="B28" s="715"/>
      <c r="C28" s="770"/>
      <c r="D28" s="771" t="s">
        <v>58</v>
      </c>
      <c r="E28" s="771" t="s">
        <v>59</v>
      </c>
      <c r="F28" s="771" t="s">
        <v>82</v>
      </c>
      <c r="G28" s="771"/>
      <c r="H28" s="769"/>
      <c r="I28" s="658"/>
      <c r="J28" s="643" t="s">
        <v>266</v>
      </c>
      <c r="K28" s="638">
        <v>109</v>
      </c>
      <c r="L28" s="638">
        <v>138</v>
      </c>
      <c r="M28" s="759">
        <v>102</v>
      </c>
      <c r="N28" s="638"/>
      <c r="O28" s="638">
        <v>1</v>
      </c>
      <c r="P28" s="715" t="s">
        <v>38</v>
      </c>
      <c r="Q28" s="2261"/>
      <c r="R28" s="2261"/>
    </row>
    <row r="29" spans="1:18" ht="17.25">
      <c r="A29" s="717" t="s">
        <v>102</v>
      </c>
      <c r="B29" s="718" t="s">
        <v>273</v>
      </c>
      <c r="C29" s="643" t="s">
        <v>265</v>
      </c>
      <c r="D29" s="639">
        <v>146</v>
      </c>
      <c r="E29" s="742">
        <v>110</v>
      </c>
      <c r="F29" s="743">
        <v>141</v>
      </c>
      <c r="G29" s="764">
        <v>1</v>
      </c>
      <c r="H29" s="772"/>
      <c r="I29" s="658"/>
      <c r="J29" s="658"/>
      <c r="K29" s="658"/>
      <c r="L29" s="658"/>
      <c r="M29" s="658"/>
      <c r="N29" s="658"/>
      <c r="O29" s="658"/>
      <c r="P29" s="658"/>
      <c r="R29" s="658"/>
    </row>
    <row r="30" spans="1:18" ht="18">
      <c r="A30" s="717" t="s">
        <v>104</v>
      </c>
      <c r="B30" s="718" t="s">
        <v>222</v>
      </c>
      <c r="C30" s="761" t="s">
        <v>266</v>
      </c>
      <c r="D30" s="762">
        <v>102</v>
      </c>
      <c r="E30" s="735">
        <v>127</v>
      </c>
      <c r="F30" s="773">
        <v>147</v>
      </c>
      <c r="G30" s="774">
        <v>2</v>
      </c>
      <c r="H30" s="725" t="s">
        <v>36</v>
      </c>
      <c r="J30" s="668"/>
      <c r="K30" s="668"/>
      <c r="L30" s="668"/>
      <c r="M30" s="668"/>
      <c r="N30" s="668"/>
      <c r="O30" s="668"/>
      <c r="P30" s="668"/>
      <c r="Q30" s="668"/>
      <c r="R30" s="746"/>
    </row>
    <row r="31" spans="1:18" ht="15">
      <c r="A31" s="656"/>
      <c r="B31" s="715"/>
      <c r="C31" s="715"/>
      <c r="D31" s="715"/>
      <c r="E31" s="715"/>
      <c r="F31" s="715"/>
      <c r="G31" s="715"/>
      <c r="H31" s="715"/>
      <c r="I31" s="760"/>
      <c r="J31" s="626"/>
      <c r="K31" s="626"/>
      <c r="L31" s="626"/>
      <c r="M31" s="626"/>
      <c r="N31" s="715"/>
      <c r="O31" s="715"/>
      <c r="P31" s="715"/>
      <c r="Q31" s="715"/>
      <c r="R31" s="715"/>
    </row>
  </sheetData>
  <sheetProtection/>
  <mergeCells count="12">
    <mergeCell ref="Q27:R27"/>
    <mergeCell ref="Q28:R28"/>
    <mergeCell ref="Q9:R9"/>
    <mergeCell ref="Q10:R10"/>
    <mergeCell ref="Q13:R13"/>
    <mergeCell ref="A14:R14"/>
    <mergeCell ref="A1:R1"/>
    <mergeCell ref="A2:R2"/>
    <mergeCell ref="F4:J4"/>
    <mergeCell ref="A5:R5"/>
    <mergeCell ref="Q19:R19"/>
    <mergeCell ref="A22:R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HX63"/>
  <sheetViews>
    <sheetView zoomScale="80" zoomScaleNormal="80" zoomScalePageLayoutView="0" workbookViewId="0" topLeftCell="A16">
      <selection activeCell="A2" sqref="A2:J45"/>
    </sheetView>
  </sheetViews>
  <sheetFormatPr defaultColWidth="9.140625" defaultRowHeight="15"/>
  <cols>
    <col min="1" max="1" width="6.7109375" style="220" customWidth="1"/>
    <col min="2" max="2" width="29.57421875" style="247" customWidth="1"/>
    <col min="3" max="3" width="6.7109375" style="220" bestFit="1" customWidth="1"/>
    <col min="4" max="9" width="6.7109375" style="220" customWidth="1"/>
    <col min="10" max="10" width="25.28125" style="220" customWidth="1"/>
    <col min="11" max="11" width="7.28125" style="220" customWidth="1"/>
    <col min="12" max="12" width="11.28125" style="220" bestFit="1" customWidth="1"/>
    <col min="13" max="13" width="12.140625" style="220" customWidth="1"/>
    <col min="14" max="14" width="12.140625" style="220" hidden="1" customWidth="1"/>
    <col min="15" max="15" width="0" style="220" hidden="1" customWidth="1"/>
    <col min="16" max="16" width="21.57421875" style="220" hidden="1" customWidth="1"/>
    <col min="17" max="16384" width="8.8515625" style="220" customWidth="1"/>
  </cols>
  <sheetData>
    <row r="1" spans="1:14" ht="21">
      <c r="A1" s="218" t="s">
        <v>110</v>
      </c>
      <c r="B1" s="218"/>
      <c r="C1" s="218"/>
      <c r="D1" s="218"/>
      <c r="E1" s="219"/>
      <c r="F1" s="219"/>
      <c r="G1" s="219"/>
      <c r="H1" s="219"/>
      <c r="I1" s="219"/>
      <c r="J1" s="219"/>
      <c r="L1" s="2218" t="s">
        <v>111</v>
      </c>
      <c r="M1" s="2218"/>
      <c r="N1" s="221"/>
    </row>
    <row r="2" spans="1:14" s="225" customFormat="1" ht="27">
      <c r="A2" s="190" t="s">
        <v>112</v>
      </c>
      <c r="B2" s="190" t="s">
        <v>80</v>
      </c>
      <c r="C2" s="190" t="s">
        <v>43</v>
      </c>
      <c r="D2" s="190" t="s">
        <v>44</v>
      </c>
      <c r="E2" s="190" t="s">
        <v>45</v>
      </c>
      <c r="F2" s="190" t="s">
        <v>46</v>
      </c>
      <c r="G2" s="190" t="s">
        <v>47</v>
      </c>
      <c r="H2" s="190" t="s">
        <v>48</v>
      </c>
      <c r="I2" s="190" t="s">
        <v>49</v>
      </c>
      <c r="J2" s="9" t="s">
        <v>50</v>
      </c>
      <c r="K2" s="222"/>
      <c r="L2" s="223" t="s">
        <v>40</v>
      </c>
      <c r="M2" s="223" t="s">
        <v>51</v>
      </c>
      <c r="N2" s="224"/>
    </row>
    <row r="3" spans="1:14" s="225" customFormat="1" ht="15">
      <c r="A3" s="226">
        <v>1</v>
      </c>
      <c r="B3" s="434" t="s">
        <v>75</v>
      </c>
      <c r="C3" s="227">
        <v>35</v>
      </c>
      <c r="D3" s="228">
        <v>0</v>
      </c>
      <c r="E3" s="227">
        <v>0</v>
      </c>
      <c r="F3" s="227">
        <v>0</v>
      </c>
      <c r="G3" s="227">
        <v>0</v>
      </c>
      <c r="H3" s="227">
        <v>0</v>
      </c>
      <c r="I3" s="227">
        <v>0</v>
      </c>
      <c r="J3" s="227">
        <f aca="true" t="shared" si="0" ref="J3:J45">SUM(C3:E3)-SMALL(C3:E3,1)-SMALL(C3:E3,2)</f>
        <v>35</v>
      </c>
      <c r="K3" s="224"/>
      <c r="L3" s="227">
        <v>1</v>
      </c>
      <c r="M3" s="227">
        <v>35</v>
      </c>
      <c r="N3" s="229"/>
    </row>
    <row r="4" spans="1:14" s="225" customFormat="1" ht="15">
      <c r="A4" s="226">
        <v>2</v>
      </c>
      <c r="B4" s="289" t="s">
        <v>66</v>
      </c>
      <c r="C4" s="227">
        <v>33</v>
      </c>
      <c r="D4" s="228">
        <v>0</v>
      </c>
      <c r="E4" s="227">
        <v>0</v>
      </c>
      <c r="F4" s="227">
        <v>0</v>
      </c>
      <c r="G4" s="227">
        <v>0</v>
      </c>
      <c r="H4" s="227">
        <v>0</v>
      </c>
      <c r="I4" s="227">
        <v>0</v>
      </c>
      <c r="J4" s="227">
        <f t="shared" si="0"/>
        <v>33</v>
      </c>
      <c r="K4" s="230"/>
      <c r="L4" s="231">
        <v>2</v>
      </c>
      <c r="M4" s="227">
        <v>33</v>
      </c>
      <c r="N4" s="229"/>
    </row>
    <row r="5" spans="1:14" ht="15">
      <c r="A5" s="226">
        <v>3</v>
      </c>
      <c r="B5" s="289" t="s">
        <v>27</v>
      </c>
      <c r="C5" s="435">
        <v>31</v>
      </c>
      <c r="D5" s="228">
        <v>0</v>
      </c>
      <c r="E5" s="227">
        <v>0</v>
      </c>
      <c r="F5" s="227">
        <v>0</v>
      </c>
      <c r="G5" s="227">
        <v>0</v>
      </c>
      <c r="H5" s="227">
        <v>0</v>
      </c>
      <c r="I5" s="227">
        <v>0</v>
      </c>
      <c r="J5" s="227">
        <f t="shared" si="0"/>
        <v>31</v>
      </c>
      <c r="K5" s="230"/>
      <c r="L5" s="227">
        <v>3</v>
      </c>
      <c r="M5" s="227">
        <v>31</v>
      </c>
      <c r="N5" s="229"/>
    </row>
    <row r="6" spans="1:16" ht="15.75" thickBot="1">
      <c r="A6" s="226">
        <v>4</v>
      </c>
      <c r="B6" s="289" t="s">
        <v>132</v>
      </c>
      <c r="C6" s="435">
        <v>31</v>
      </c>
      <c r="D6" s="228">
        <v>0</v>
      </c>
      <c r="E6" s="227">
        <v>0</v>
      </c>
      <c r="F6" s="227">
        <v>0</v>
      </c>
      <c r="G6" s="227">
        <v>0</v>
      </c>
      <c r="H6" s="227">
        <v>0</v>
      </c>
      <c r="I6" s="227">
        <v>0</v>
      </c>
      <c r="J6" s="227">
        <f t="shared" si="0"/>
        <v>31</v>
      </c>
      <c r="K6" s="230"/>
      <c r="L6" s="231">
        <v>4</v>
      </c>
      <c r="M6" s="227">
        <v>29</v>
      </c>
      <c r="N6" s="229"/>
      <c r="O6" s="220">
        <v>1</v>
      </c>
      <c r="P6" s="209" t="s">
        <v>113</v>
      </c>
    </row>
    <row r="7" spans="1:16" ht="15">
      <c r="A7" s="226">
        <v>5</v>
      </c>
      <c r="B7" s="289" t="s">
        <v>69</v>
      </c>
      <c r="C7" s="227">
        <v>28</v>
      </c>
      <c r="D7" s="228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f t="shared" si="0"/>
        <v>28</v>
      </c>
      <c r="K7" s="230"/>
      <c r="L7" s="227">
        <v>5</v>
      </c>
      <c r="M7" s="227">
        <v>28</v>
      </c>
      <c r="N7" s="229"/>
      <c r="O7" s="220">
        <v>2</v>
      </c>
      <c r="P7" s="215" t="s">
        <v>114</v>
      </c>
    </row>
    <row r="8" spans="1:16" ht="15.75" thickBot="1">
      <c r="A8" s="226">
        <v>6</v>
      </c>
      <c r="B8" s="289" t="s">
        <v>142</v>
      </c>
      <c r="C8" s="227">
        <v>27</v>
      </c>
      <c r="D8" s="228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f t="shared" si="0"/>
        <v>27</v>
      </c>
      <c r="K8" s="230"/>
      <c r="L8" s="231">
        <v>6</v>
      </c>
      <c r="M8" s="227">
        <v>27</v>
      </c>
      <c r="N8" s="229"/>
      <c r="O8" s="220">
        <v>3</v>
      </c>
      <c r="P8" s="211" t="s">
        <v>26</v>
      </c>
    </row>
    <row r="9" spans="1:16" ht="15.75" thickBot="1">
      <c r="A9" s="226">
        <v>7</v>
      </c>
      <c r="B9" s="289" t="s">
        <v>76</v>
      </c>
      <c r="C9" s="227">
        <v>26</v>
      </c>
      <c r="D9" s="228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f t="shared" si="0"/>
        <v>26</v>
      </c>
      <c r="K9" s="230"/>
      <c r="L9" s="227">
        <v>7</v>
      </c>
      <c r="M9" s="227">
        <v>26</v>
      </c>
      <c r="N9" s="229"/>
      <c r="O9" s="220">
        <v>3</v>
      </c>
      <c r="P9" s="232" t="s">
        <v>115</v>
      </c>
    </row>
    <row r="10" spans="1:16" ht="15">
      <c r="A10" s="226">
        <v>8</v>
      </c>
      <c r="B10" s="289" t="s">
        <v>30</v>
      </c>
      <c r="C10" s="227">
        <v>25</v>
      </c>
      <c r="D10" s="228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f t="shared" si="0"/>
        <v>25</v>
      </c>
      <c r="K10" s="230"/>
      <c r="L10" s="231">
        <v>8</v>
      </c>
      <c r="M10" s="227">
        <v>25</v>
      </c>
      <c r="N10" s="229"/>
      <c r="O10" s="214" t="s">
        <v>102</v>
      </c>
      <c r="P10" s="213" t="s">
        <v>101</v>
      </c>
    </row>
    <row r="11" spans="1:16" ht="15.75" thickBot="1">
      <c r="A11" s="226">
        <v>9</v>
      </c>
      <c r="B11" s="289" t="s">
        <v>138</v>
      </c>
      <c r="C11" s="227">
        <v>24</v>
      </c>
      <c r="D11" s="228"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f t="shared" si="0"/>
        <v>24</v>
      </c>
      <c r="K11" s="230"/>
      <c r="L11" s="227">
        <v>9</v>
      </c>
      <c r="M11" s="227">
        <v>24</v>
      </c>
      <c r="N11" s="229"/>
      <c r="O11" s="214" t="s">
        <v>104</v>
      </c>
      <c r="P11" s="211" t="s">
        <v>103</v>
      </c>
    </row>
    <row r="12" spans="1:16" ht="15.75" thickBot="1">
      <c r="A12" s="226">
        <v>10</v>
      </c>
      <c r="B12" s="289" t="s">
        <v>67</v>
      </c>
      <c r="C12" s="228">
        <v>23</v>
      </c>
      <c r="D12" s="228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f t="shared" si="0"/>
        <v>23</v>
      </c>
      <c r="K12" s="230"/>
      <c r="L12" s="233">
        <v>10</v>
      </c>
      <c r="M12" s="228">
        <v>23</v>
      </c>
      <c r="N12" s="234"/>
      <c r="O12" s="214" t="s">
        <v>106</v>
      </c>
      <c r="P12" s="211" t="s">
        <v>105</v>
      </c>
    </row>
    <row r="13" spans="1:16" ht="17.25" customHeight="1">
      <c r="A13" s="226">
        <v>11</v>
      </c>
      <c r="B13" s="289" t="s">
        <v>135</v>
      </c>
      <c r="C13" s="227">
        <v>22</v>
      </c>
      <c r="D13" s="228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f t="shared" si="0"/>
        <v>22</v>
      </c>
      <c r="K13" s="230"/>
      <c r="L13" s="227">
        <v>11</v>
      </c>
      <c r="M13" s="227">
        <v>22</v>
      </c>
      <c r="N13" s="229"/>
      <c r="O13" s="214" t="s">
        <v>108</v>
      </c>
      <c r="P13" s="215" t="s">
        <v>107</v>
      </c>
    </row>
    <row r="14" spans="1:16" ht="15.75" thickBot="1">
      <c r="A14" s="226">
        <v>12</v>
      </c>
      <c r="B14" s="289" t="s">
        <v>13</v>
      </c>
      <c r="C14" s="227">
        <v>21</v>
      </c>
      <c r="D14" s="228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f t="shared" si="0"/>
        <v>21</v>
      </c>
      <c r="K14" s="230"/>
      <c r="L14" s="231">
        <v>12</v>
      </c>
      <c r="M14" s="227">
        <v>21</v>
      </c>
      <c r="N14" s="229"/>
      <c r="O14" s="197">
        <v>9</v>
      </c>
      <c r="P14" s="212" t="s">
        <v>31</v>
      </c>
    </row>
    <row r="15" spans="1:16" ht="15.75" thickBot="1">
      <c r="A15" s="226">
        <v>13</v>
      </c>
      <c r="B15" s="289" t="s">
        <v>136</v>
      </c>
      <c r="C15" s="227">
        <v>20</v>
      </c>
      <c r="D15" s="228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f t="shared" si="0"/>
        <v>20</v>
      </c>
      <c r="K15" s="230"/>
      <c r="L15" s="227">
        <v>13</v>
      </c>
      <c r="M15" s="227">
        <v>20</v>
      </c>
      <c r="N15" s="229"/>
      <c r="O15" s="197">
        <v>10</v>
      </c>
      <c r="P15" s="215" t="s">
        <v>34</v>
      </c>
    </row>
    <row r="16" spans="1:16" ht="15">
      <c r="A16" s="226">
        <v>14</v>
      </c>
      <c r="B16" s="289" t="s">
        <v>28</v>
      </c>
      <c r="C16" s="227">
        <v>19</v>
      </c>
      <c r="D16" s="228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f t="shared" si="0"/>
        <v>19</v>
      </c>
      <c r="K16" s="230"/>
      <c r="L16" s="231">
        <v>14</v>
      </c>
      <c r="M16" s="227">
        <v>19</v>
      </c>
      <c r="N16" s="229"/>
      <c r="O16" s="197">
        <v>11</v>
      </c>
      <c r="P16" s="215" t="s">
        <v>100</v>
      </c>
    </row>
    <row r="17" spans="1:16" ht="15.75" thickBot="1">
      <c r="A17" s="226">
        <v>15</v>
      </c>
      <c r="B17" s="289" t="s">
        <v>119</v>
      </c>
      <c r="C17" s="227">
        <v>18</v>
      </c>
      <c r="D17" s="228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f t="shared" si="0"/>
        <v>18</v>
      </c>
      <c r="K17" s="230"/>
      <c r="L17" s="227">
        <v>15</v>
      </c>
      <c r="M17" s="227">
        <v>18</v>
      </c>
      <c r="N17" s="229"/>
      <c r="O17" s="197">
        <v>12</v>
      </c>
      <c r="P17" s="211" t="s">
        <v>90</v>
      </c>
    </row>
    <row r="18" spans="1:16" ht="15.75" thickBot="1">
      <c r="A18" s="226">
        <v>16</v>
      </c>
      <c r="B18" s="289" t="s">
        <v>68</v>
      </c>
      <c r="C18" s="227">
        <v>17</v>
      </c>
      <c r="D18" s="228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f t="shared" si="0"/>
        <v>17</v>
      </c>
      <c r="K18" s="230"/>
      <c r="L18" s="231">
        <v>16</v>
      </c>
      <c r="M18" s="227">
        <v>17</v>
      </c>
      <c r="N18" s="229"/>
      <c r="O18" s="197">
        <v>13</v>
      </c>
      <c r="P18" s="211" t="s">
        <v>109</v>
      </c>
    </row>
    <row r="19" spans="1:16" ht="15">
      <c r="A19" s="226">
        <v>17</v>
      </c>
      <c r="B19" s="188" t="s">
        <v>73</v>
      </c>
      <c r="C19" s="227">
        <v>16</v>
      </c>
      <c r="D19" s="228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f t="shared" si="0"/>
        <v>16</v>
      </c>
      <c r="K19" s="230"/>
      <c r="L19" s="227">
        <v>17</v>
      </c>
      <c r="M19" s="227">
        <v>16</v>
      </c>
      <c r="N19" s="229"/>
      <c r="O19" s="197">
        <v>14</v>
      </c>
      <c r="P19" s="216" t="s">
        <v>91</v>
      </c>
    </row>
    <row r="20" spans="1:16" ht="15.75" thickBot="1">
      <c r="A20" s="226">
        <v>18</v>
      </c>
      <c r="B20" s="289" t="s">
        <v>70</v>
      </c>
      <c r="C20" s="227">
        <v>15</v>
      </c>
      <c r="D20" s="228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f t="shared" si="0"/>
        <v>15</v>
      </c>
      <c r="K20" s="230"/>
      <c r="L20" s="231">
        <v>18</v>
      </c>
      <c r="M20" s="227">
        <v>15</v>
      </c>
      <c r="N20" s="229"/>
      <c r="O20" s="197">
        <v>15</v>
      </c>
      <c r="P20" s="211" t="s">
        <v>73</v>
      </c>
    </row>
    <row r="21" spans="1:16" ht="15">
      <c r="A21" s="226">
        <v>19</v>
      </c>
      <c r="B21" s="305" t="s">
        <v>139</v>
      </c>
      <c r="C21" s="227">
        <v>14</v>
      </c>
      <c r="D21" s="228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f t="shared" si="0"/>
        <v>14</v>
      </c>
      <c r="K21" s="230"/>
      <c r="L21" s="227">
        <v>19</v>
      </c>
      <c r="M21" s="227">
        <v>14</v>
      </c>
      <c r="N21" s="229"/>
      <c r="O21" s="197">
        <v>16</v>
      </c>
      <c r="P21" s="217" t="s">
        <v>89</v>
      </c>
    </row>
    <row r="22" spans="1:16" ht="15">
      <c r="A22" s="226">
        <v>20</v>
      </c>
      <c r="B22" s="188" t="s">
        <v>15</v>
      </c>
      <c r="C22" s="227">
        <v>13</v>
      </c>
      <c r="D22" s="228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f t="shared" si="0"/>
        <v>13</v>
      </c>
      <c r="K22" s="230"/>
      <c r="L22" s="231">
        <v>20</v>
      </c>
      <c r="M22" s="227">
        <v>13</v>
      </c>
      <c r="N22" s="227"/>
      <c r="O22" s="187">
        <v>17</v>
      </c>
      <c r="P22" s="194" t="s">
        <v>116</v>
      </c>
    </row>
    <row r="23" spans="1:16" ht="15">
      <c r="A23" s="226">
        <v>21</v>
      </c>
      <c r="B23" s="188" t="s">
        <v>32</v>
      </c>
      <c r="C23" s="227">
        <v>12</v>
      </c>
      <c r="D23" s="228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f t="shared" si="0"/>
        <v>12</v>
      </c>
      <c r="K23" s="230"/>
      <c r="L23" s="227">
        <v>21</v>
      </c>
      <c r="M23" s="227">
        <v>12</v>
      </c>
      <c r="N23" s="227"/>
      <c r="O23" s="187">
        <v>18</v>
      </c>
      <c r="P23" s="188" t="s">
        <v>11</v>
      </c>
    </row>
    <row r="24" spans="1:16" ht="15">
      <c r="A24" s="226">
        <v>22</v>
      </c>
      <c r="B24" s="188" t="s">
        <v>72</v>
      </c>
      <c r="C24" s="227">
        <v>11</v>
      </c>
      <c r="D24" s="228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f t="shared" si="0"/>
        <v>11</v>
      </c>
      <c r="K24" s="230"/>
      <c r="L24" s="231">
        <v>22</v>
      </c>
      <c r="M24" s="227">
        <v>11</v>
      </c>
      <c r="N24" s="227"/>
      <c r="O24" s="187">
        <v>19</v>
      </c>
      <c r="P24" s="236" t="s">
        <v>117</v>
      </c>
    </row>
    <row r="25" spans="1:16" ht="15">
      <c r="A25" s="226">
        <v>23</v>
      </c>
      <c r="B25" s="273" t="s">
        <v>140</v>
      </c>
      <c r="C25" s="227">
        <v>10</v>
      </c>
      <c r="D25" s="228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f t="shared" si="0"/>
        <v>10</v>
      </c>
      <c r="K25" s="230"/>
      <c r="L25" s="227">
        <v>23</v>
      </c>
      <c r="M25" s="227">
        <v>10</v>
      </c>
      <c r="N25" s="227"/>
      <c r="O25" s="187">
        <v>20</v>
      </c>
      <c r="P25" s="188" t="s">
        <v>118</v>
      </c>
    </row>
    <row r="26" spans="1:16" ht="15">
      <c r="A26" s="226">
        <v>24</v>
      </c>
      <c r="B26" s="188" t="s">
        <v>146</v>
      </c>
      <c r="C26" s="227">
        <v>9</v>
      </c>
      <c r="D26" s="228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f t="shared" si="0"/>
        <v>9</v>
      </c>
      <c r="K26" s="230"/>
      <c r="L26" s="231">
        <v>24</v>
      </c>
      <c r="M26" s="227">
        <v>9</v>
      </c>
      <c r="N26" s="227"/>
      <c r="O26" s="187">
        <v>21</v>
      </c>
      <c r="P26" s="237" t="s">
        <v>120</v>
      </c>
    </row>
    <row r="27" spans="1:16" ht="15">
      <c r="A27" s="226">
        <v>25</v>
      </c>
      <c r="B27" s="188" t="s">
        <v>68</v>
      </c>
      <c r="C27" s="227">
        <v>8</v>
      </c>
      <c r="D27" s="228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f t="shared" si="0"/>
        <v>8</v>
      </c>
      <c r="K27" s="230"/>
      <c r="L27" s="227">
        <v>25</v>
      </c>
      <c r="M27" s="227">
        <v>8</v>
      </c>
      <c r="N27" s="227"/>
      <c r="O27" s="187">
        <v>22</v>
      </c>
      <c r="P27" s="188" t="s">
        <v>121</v>
      </c>
    </row>
    <row r="28" spans="1:16" ht="15">
      <c r="A28" s="193">
        <v>26</v>
      </c>
      <c r="B28" s="273" t="s">
        <v>133</v>
      </c>
      <c r="C28" s="227">
        <v>7</v>
      </c>
      <c r="D28" s="228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f t="shared" si="0"/>
        <v>7</v>
      </c>
      <c r="K28" s="230"/>
      <c r="L28" s="231">
        <v>26</v>
      </c>
      <c r="M28" s="227">
        <v>7</v>
      </c>
      <c r="N28" s="227"/>
      <c r="O28" s="187">
        <v>23</v>
      </c>
      <c r="P28" s="238" t="s">
        <v>122</v>
      </c>
    </row>
    <row r="29" spans="1:14" ht="15">
      <c r="A29" s="193">
        <v>27</v>
      </c>
      <c r="B29" s="306" t="s">
        <v>119</v>
      </c>
      <c r="C29" s="227">
        <v>6</v>
      </c>
      <c r="D29" s="228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7">
        <f t="shared" si="0"/>
        <v>6</v>
      </c>
      <c r="K29" s="230"/>
      <c r="L29" s="227">
        <v>27</v>
      </c>
      <c r="M29" s="227">
        <v>6</v>
      </c>
      <c r="N29" s="229"/>
    </row>
    <row r="30" spans="1:14" ht="15">
      <c r="A30" s="192">
        <v>28</v>
      </c>
      <c r="B30" s="188" t="s">
        <v>17</v>
      </c>
      <c r="C30" s="227">
        <v>5</v>
      </c>
      <c r="D30" s="228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f t="shared" si="0"/>
        <v>5</v>
      </c>
      <c r="K30" s="230"/>
      <c r="L30" s="231">
        <v>28</v>
      </c>
      <c r="M30" s="227">
        <v>5</v>
      </c>
      <c r="N30" s="229"/>
    </row>
    <row r="31" spans="1:14" ht="15">
      <c r="A31" s="192">
        <v>29</v>
      </c>
      <c r="B31" s="273" t="s">
        <v>131</v>
      </c>
      <c r="C31" s="227">
        <v>4</v>
      </c>
      <c r="D31" s="228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f t="shared" si="0"/>
        <v>4</v>
      </c>
      <c r="K31" s="230"/>
      <c r="L31" s="227">
        <v>29</v>
      </c>
      <c r="M31" s="227">
        <v>4</v>
      </c>
      <c r="N31" s="229"/>
    </row>
    <row r="32" spans="1:14" ht="15">
      <c r="A32" s="192">
        <v>30</v>
      </c>
      <c r="B32" s="295" t="s">
        <v>16</v>
      </c>
      <c r="C32" s="227">
        <v>3</v>
      </c>
      <c r="D32" s="228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f t="shared" si="0"/>
        <v>3</v>
      </c>
      <c r="K32" s="230"/>
      <c r="L32" s="231">
        <v>30</v>
      </c>
      <c r="M32" s="227">
        <v>3</v>
      </c>
      <c r="N32" s="229"/>
    </row>
    <row r="33" spans="1:14" ht="15">
      <c r="A33" s="192">
        <v>31</v>
      </c>
      <c r="B33" s="275" t="s">
        <v>12</v>
      </c>
      <c r="C33" s="227">
        <v>2</v>
      </c>
      <c r="D33" s="228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f t="shared" si="0"/>
        <v>2</v>
      </c>
      <c r="K33" s="230"/>
      <c r="L33" s="227">
        <v>31</v>
      </c>
      <c r="M33" s="227">
        <v>2</v>
      </c>
      <c r="N33" s="229"/>
    </row>
    <row r="34" spans="1:14" ht="15">
      <c r="A34" s="192">
        <v>32</v>
      </c>
      <c r="B34" s="188" t="s">
        <v>65</v>
      </c>
      <c r="C34" s="227">
        <v>1</v>
      </c>
      <c r="D34" s="228">
        <v>0</v>
      </c>
      <c r="E34" s="227"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f t="shared" si="0"/>
        <v>1</v>
      </c>
      <c r="K34" s="230"/>
      <c r="L34" s="231" t="s">
        <v>123</v>
      </c>
      <c r="M34" s="227" t="s">
        <v>124</v>
      </c>
      <c r="N34" s="229"/>
    </row>
    <row r="35" spans="1:14" ht="15">
      <c r="A35" s="192">
        <v>33</v>
      </c>
      <c r="B35" s="188" t="s">
        <v>71</v>
      </c>
      <c r="C35" s="227">
        <v>1</v>
      </c>
      <c r="D35" s="228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f t="shared" si="0"/>
        <v>1</v>
      </c>
      <c r="K35" s="230"/>
      <c r="L35" s="239" t="s">
        <v>125</v>
      </c>
      <c r="M35" s="227">
        <v>0</v>
      </c>
      <c r="N35" s="229"/>
    </row>
    <row r="36" spans="1:14" ht="15">
      <c r="A36" s="192">
        <v>34</v>
      </c>
      <c r="B36" s="188" t="s">
        <v>74</v>
      </c>
      <c r="C36" s="227">
        <v>1</v>
      </c>
      <c r="D36" s="228">
        <v>0</v>
      </c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f t="shared" si="0"/>
        <v>1</v>
      </c>
      <c r="K36" s="230"/>
      <c r="L36" s="240"/>
      <c r="M36" s="229"/>
      <c r="N36" s="229"/>
    </row>
    <row r="37" spans="1:14" ht="15">
      <c r="A37" s="192">
        <v>35</v>
      </c>
      <c r="B37" s="273" t="s">
        <v>127</v>
      </c>
      <c r="C37" s="227">
        <v>1</v>
      </c>
      <c r="D37" s="228">
        <v>0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f t="shared" si="0"/>
        <v>1</v>
      </c>
      <c r="K37" s="230"/>
      <c r="L37" s="241"/>
      <c r="M37" s="241"/>
      <c r="N37" s="241"/>
    </row>
    <row r="38" spans="1:14" ht="15">
      <c r="A38" s="192">
        <v>36</v>
      </c>
      <c r="B38" s="303" t="s">
        <v>134</v>
      </c>
      <c r="C38" s="227">
        <v>1</v>
      </c>
      <c r="D38" s="228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f t="shared" si="0"/>
        <v>1</v>
      </c>
      <c r="K38" s="230"/>
      <c r="L38" s="229"/>
      <c r="M38" s="229"/>
      <c r="N38" s="229"/>
    </row>
    <row r="39" spans="1:14" ht="15">
      <c r="A39" s="192">
        <v>37</v>
      </c>
      <c r="B39" s="303" t="s">
        <v>128</v>
      </c>
      <c r="C39" s="227">
        <v>1</v>
      </c>
      <c r="D39" s="228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f t="shared" si="0"/>
        <v>1</v>
      </c>
      <c r="K39" s="230"/>
      <c r="L39" s="229"/>
      <c r="M39" s="229"/>
      <c r="N39" s="229"/>
    </row>
    <row r="40" spans="1:14" ht="15">
      <c r="A40" s="192">
        <v>38</v>
      </c>
      <c r="B40" s="274" t="s">
        <v>129</v>
      </c>
      <c r="C40" s="227">
        <v>1</v>
      </c>
      <c r="D40" s="228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f t="shared" si="0"/>
        <v>1</v>
      </c>
      <c r="K40" s="230"/>
      <c r="L40" s="229"/>
      <c r="M40" s="229"/>
      <c r="N40" s="229"/>
    </row>
    <row r="41" spans="1:14" ht="15">
      <c r="A41" s="192">
        <v>39</v>
      </c>
      <c r="B41" s="188" t="s">
        <v>33</v>
      </c>
      <c r="C41" s="227">
        <v>1</v>
      </c>
      <c r="D41" s="228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f t="shared" si="0"/>
        <v>1</v>
      </c>
      <c r="K41" s="230"/>
      <c r="L41" s="229"/>
      <c r="M41" s="229"/>
      <c r="N41" s="229"/>
    </row>
    <row r="42" spans="1:14" ht="15">
      <c r="A42" s="192">
        <v>40</v>
      </c>
      <c r="B42" s="63" t="s">
        <v>25</v>
      </c>
      <c r="C42" s="227">
        <v>1</v>
      </c>
      <c r="D42" s="228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f t="shared" si="0"/>
        <v>1</v>
      </c>
      <c r="K42" s="230"/>
      <c r="L42" s="240"/>
      <c r="M42" s="229"/>
      <c r="N42" s="229"/>
    </row>
    <row r="43" spans="1:14" ht="15">
      <c r="A43" s="192">
        <v>41</v>
      </c>
      <c r="B43" s="281" t="s">
        <v>130</v>
      </c>
      <c r="C43" s="227">
        <v>1</v>
      </c>
      <c r="D43" s="228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f t="shared" si="0"/>
        <v>1</v>
      </c>
      <c r="K43" s="230"/>
      <c r="L43" s="229"/>
      <c r="M43" s="229"/>
      <c r="N43" s="229"/>
    </row>
    <row r="44" spans="1:14" ht="15">
      <c r="A44" s="192">
        <v>42</v>
      </c>
      <c r="B44" s="281" t="s">
        <v>137</v>
      </c>
      <c r="C44" s="227">
        <v>1</v>
      </c>
      <c r="D44" s="228">
        <v>0</v>
      </c>
      <c r="E44" s="227">
        <v>0</v>
      </c>
      <c r="F44" s="227">
        <v>0</v>
      </c>
      <c r="G44" s="227">
        <v>0</v>
      </c>
      <c r="H44" s="235">
        <v>0</v>
      </c>
      <c r="I44" s="227">
        <v>0</v>
      </c>
      <c r="J44" s="227">
        <f t="shared" si="0"/>
        <v>1</v>
      </c>
      <c r="K44" s="230"/>
      <c r="L44" s="240"/>
      <c r="M44" s="229"/>
      <c r="N44" s="229"/>
    </row>
    <row r="45" spans="1:14" ht="15">
      <c r="A45" s="192">
        <v>43</v>
      </c>
      <c r="B45" s="273" t="s">
        <v>141</v>
      </c>
      <c r="C45" s="227">
        <v>1</v>
      </c>
      <c r="D45" s="193">
        <v>0</v>
      </c>
      <c r="E45" s="227">
        <v>0</v>
      </c>
      <c r="F45" s="227">
        <v>0</v>
      </c>
      <c r="G45" s="227">
        <v>0</v>
      </c>
      <c r="H45" s="193">
        <v>0</v>
      </c>
      <c r="I45" s="227">
        <v>0</v>
      </c>
      <c r="J45" s="227">
        <f t="shared" si="0"/>
        <v>1</v>
      </c>
      <c r="K45" s="230"/>
      <c r="L45" s="229"/>
      <c r="M45" s="229"/>
      <c r="N45" s="229"/>
    </row>
    <row r="46" spans="1:14" ht="15">
      <c r="A46" s="198"/>
      <c r="B46" s="242"/>
      <c r="C46" s="229"/>
      <c r="D46" s="234"/>
      <c r="E46" s="243"/>
      <c r="F46" s="243"/>
      <c r="G46" s="243"/>
      <c r="H46" s="243"/>
      <c r="I46" s="243"/>
      <c r="J46" s="229"/>
      <c r="K46" s="230"/>
      <c r="L46" s="229"/>
      <c r="M46" s="229"/>
      <c r="N46" s="229"/>
    </row>
    <row r="47" spans="1:14" ht="15">
      <c r="A47" s="198"/>
      <c r="B47" s="242"/>
      <c r="C47" s="229"/>
      <c r="D47" s="234"/>
      <c r="E47" s="243"/>
      <c r="F47" s="243"/>
      <c r="G47" s="243"/>
      <c r="H47" s="243"/>
      <c r="I47" s="243"/>
      <c r="J47" s="229"/>
      <c r="K47" s="230"/>
      <c r="L47" s="229"/>
      <c r="M47" s="229"/>
      <c r="N47" s="229"/>
    </row>
    <row r="48" spans="1:14" ht="15">
      <c r="A48" s="198"/>
      <c r="B48" s="242"/>
      <c r="C48" s="229"/>
      <c r="D48" s="234"/>
      <c r="E48" s="243"/>
      <c r="F48" s="243"/>
      <c r="G48" s="243"/>
      <c r="H48" s="243"/>
      <c r="I48" s="243"/>
      <c r="J48" s="229"/>
      <c r="K48" s="230"/>
      <c r="L48" s="229"/>
      <c r="M48" s="229"/>
      <c r="N48" s="229"/>
    </row>
    <row r="49" spans="1:14" ht="15">
      <c r="A49" s="198"/>
      <c r="B49" s="242"/>
      <c r="C49" s="229"/>
      <c r="D49" s="234"/>
      <c r="E49" s="243"/>
      <c r="F49" s="243"/>
      <c r="G49" s="243"/>
      <c r="H49" s="243"/>
      <c r="I49" s="243"/>
      <c r="J49" s="229"/>
      <c r="K49" s="230"/>
      <c r="L49" s="240"/>
      <c r="M49" s="229"/>
      <c r="N49" s="229"/>
    </row>
    <row r="50" spans="1:14" ht="15">
      <c r="A50" s="198"/>
      <c r="B50" s="244"/>
      <c r="C50" s="243"/>
      <c r="D50" s="243"/>
      <c r="E50" s="243"/>
      <c r="F50" s="243"/>
      <c r="G50" s="243"/>
      <c r="H50" s="243"/>
      <c r="I50" s="243"/>
      <c r="J50" s="245"/>
      <c r="K50" s="230"/>
      <c r="L50" s="229"/>
      <c r="M50" s="229"/>
      <c r="N50" s="229"/>
    </row>
    <row r="51" spans="1:14" ht="15">
      <c r="A51" s="242"/>
      <c r="B51" s="242"/>
      <c r="C51" s="243"/>
      <c r="D51" s="243"/>
      <c r="E51" s="243"/>
      <c r="F51" s="243"/>
      <c r="G51" s="243"/>
      <c r="H51" s="243"/>
      <c r="I51" s="243"/>
      <c r="J51" s="245"/>
      <c r="K51" s="230"/>
      <c r="L51" s="240"/>
      <c r="M51" s="229"/>
      <c r="N51" s="229"/>
    </row>
    <row r="52" spans="1:14" ht="15">
      <c r="A52" s="242"/>
      <c r="B52" s="244"/>
      <c r="C52" s="243"/>
      <c r="D52" s="241"/>
      <c r="E52" s="241"/>
      <c r="F52" s="241"/>
      <c r="G52" s="241"/>
      <c r="H52" s="241"/>
      <c r="I52" s="241"/>
      <c r="J52" s="245"/>
      <c r="K52" s="230"/>
      <c r="L52" s="229"/>
      <c r="M52" s="229"/>
      <c r="N52" s="229"/>
    </row>
    <row r="53" spans="1:14" ht="15">
      <c r="A53" s="242"/>
      <c r="B53" s="242"/>
      <c r="C53" s="243"/>
      <c r="D53" s="243"/>
      <c r="E53" s="243"/>
      <c r="F53" s="243"/>
      <c r="G53" s="243"/>
      <c r="H53" s="243"/>
      <c r="I53" s="243"/>
      <c r="J53" s="245"/>
      <c r="K53" s="230"/>
      <c r="L53" s="240"/>
      <c r="M53" s="229"/>
      <c r="N53" s="229"/>
    </row>
    <row r="54" spans="1:14" ht="15">
      <c r="A54" s="242"/>
      <c r="B54" s="242"/>
      <c r="C54" s="243"/>
      <c r="D54" s="243"/>
      <c r="E54" s="243"/>
      <c r="F54" s="243"/>
      <c r="G54" s="243"/>
      <c r="H54" s="243"/>
      <c r="I54" s="243"/>
      <c r="J54" s="245"/>
      <c r="K54" s="230"/>
      <c r="L54" s="229"/>
      <c r="M54" s="229"/>
      <c r="N54" s="229"/>
    </row>
    <row r="55" spans="1:14" s="241" customFormat="1" ht="15">
      <c r="A55" s="242"/>
      <c r="B55" s="242"/>
      <c r="C55" s="243"/>
      <c r="D55" s="243"/>
      <c r="E55" s="243"/>
      <c r="F55" s="243"/>
      <c r="G55" s="243"/>
      <c r="H55" s="243"/>
      <c r="I55" s="243"/>
      <c r="J55" s="245"/>
      <c r="K55" s="230"/>
      <c r="L55" s="240"/>
      <c r="M55" s="229"/>
      <c r="N55" s="229"/>
    </row>
    <row r="56" spans="1:14" s="241" customFormat="1" ht="15">
      <c r="A56" s="242"/>
      <c r="B56" s="242"/>
      <c r="C56" s="243"/>
      <c r="D56" s="243"/>
      <c r="E56" s="243"/>
      <c r="F56" s="243"/>
      <c r="G56" s="243"/>
      <c r="H56" s="243"/>
      <c r="I56" s="243"/>
      <c r="J56" s="245"/>
      <c r="K56" s="230"/>
      <c r="L56" s="229"/>
      <c r="M56" s="229"/>
      <c r="N56" s="229"/>
    </row>
    <row r="57" spans="1:232" s="246" customFormat="1" ht="15">
      <c r="A57" s="242"/>
      <c r="B57" s="242"/>
      <c r="C57" s="243"/>
      <c r="D57" s="243"/>
      <c r="E57" s="243"/>
      <c r="F57" s="243"/>
      <c r="G57" s="243"/>
      <c r="H57" s="243"/>
      <c r="I57" s="243"/>
      <c r="J57" s="245"/>
      <c r="K57" s="198"/>
      <c r="L57" s="240"/>
      <c r="M57" s="229"/>
      <c r="N57" s="229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</row>
    <row r="58" spans="1:14" s="241" customFormat="1" ht="15">
      <c r="A58" s="242"/>
      <c r="B58" s="242"/>
      <c r="C58" s="243"/>
      <c r="D58" s="243"/>
      <c r="E58" s="243"/>
      <c r="F58" s="243"/>
      <c r="G58" s="243"/>
      <c r="H58" s="243"/>
      <c r="I58" s="243"/>
      <c r="J58" s="245"/>
      <c r="K58" s="198"/>
      <c r="L58" s="229"/>
      <c r="M58" s="229"/>
      <c r="N58" s="229"/>
    </row>
    <row r="59" spans="1:14" s="241" customFormat="1" ht="15">
      <c r="A59" s="242"/>
      <c r="B59" s="242"/>
      <c r="C59" s="243"/>
      <c r="D59" s="243"/>
      <c r="E59" s="243"/>
      <c r="F59" s="243"/>
      <c r="G59" s="243"/>
      <c r="H59" s="243"/>
      <c r="I59" s="243"/>
      <c r="J59" s="245"/>
      <c r="K59" s="198"/>
      <c r="L59" s="240"/>
      <c r="M59" s="229"/>
      <c r="N59" s="229"/>
    </row>
    <row r="60" spans="1:14" s="241" customFormat="1" ht="15">
      <c r="A60" s="242"/>
      <c r="B60" s="242"/>
      <c r="C60" s="243"/>
      <c r="D60" s="243"/>
      <c r="E60" s="243"/>
      <c r="F60" s="243"/>
      <c r="G60" s="243"/>
      <c r="H60" s="243"/>
      <c r="I60" s="243"/>
      <c r="J60" s="245"/>
      <c r="K60" s="198"/>
      <c r="L60" s="229"/>
      <c r="M60" s="229"/>
      <c r="N60" s="229"/>
    </row>
    <row r="61" spans="1:14" s="241" customFormat="1" ht="15">
      <c r="A61" s="242"/>
      <c r="B61" s="242"/>
      <c r="C61" s="243"/>
      <c r="D61" s="243"/>
      <c r="E61" s="243"/>
      <c r="F61" s="243"/>
      <c r="G61" s="243"/>
      <c r="H61" s="243"/>
      <c r="I61" s="243"/>
      <c r="J61" s="245"/>
      <c r="K61" s="198"/>
      <c r="L61" s="240"/>
      <c r="M61" s="229"/>
      <c r="N61" s="229"/>
    </row>
    <row r="62" spans="1:14" s="241" customFormat="1" ht="15">
      <c r="A62" s="242"/>
      <c r="B62" s="242"/>
      <c r="C62" s="243"/>
      <c r="D62" s="243"/>
      <c r="E62" s="243"/>
      <c r="F62" s="243"/>
      <c r="G62" s="243"/>
      <c r="H62" s="243"/>
      <c r="I62" s="243"/>
      <c r="J62" s="245"/>
      <c r="K62" s="230"/>
      <c r="L62" s="230"/>
      <c r="M62" s="230"/>
      <c r="N62" s="230"/>
    </row>
    <row r="63" ht="14.25">
      <c r="A63" s="242"/>
    </row>
  </sheetData>
  <sheetProtection/>
  <mergeCells count="1">
    <mergeCell ref="L1:M1"/>
  </mergeCells>
  <conditionalFormatting sqref="K48:L61 K47 K43:L46 K3:K42 L38:L42 L35:L36 C46:I48 C49:J62 D45 H44:H45">
    <cfRule type="cellIs" priority="2" dxfId="0" operator="greaterThan">
      <formula>199</formula>
    </cfRule>
  </conditionalFormatting>
  <conditionalFormatting sqref="L3:L34">
    <cfRule type="cellIs" priority="1" dxfId="0" operator="greaterThan">
      <formula>199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33"/>
  <sheetViews>
    <sheetView showGridLines="0" zoomScale="90" zoomScaleNormal="90" zoomScalePageLayoutView="0" workbookViewId="0" topLeftCell="A1">
      <selection activeCell="A2" sqref="A2"/>
    </sheetView>
  </sheetViews>
  <sheetFormatPr defaultColWidth="8.28125" defaultRowHeight="15" outlineLevelRow="1"/>
  <cols>
    <col min="1" max="1" width="7.28125" style="66" customWidth="1"/>
    <col min="2" max="2" width="24.421875" style="65" bestFit="1" customWidth="1"/>
    <col min="3" max="3" width="13.421875" style="383" bestFit="1" customWidth="1"/>
    <col min="4" max="4" width="9.57421875" style="65" customWidth="1"/>
    <col min="5" max="5" width="8.28125" style="65" customWidth="1"/>
    <col min="6" max="6" width="23.7109375" style="405" customWidth="1"/>
    <col min="7" max="16384" width="8.28125" style="65" customWidth="1"/>
  </cols>
  <sheetData>
    <row r="1" ht="14.25" customHeight="1"/>
    <row r="2" spans="1:6" ht="27" customHeight="1">
      <c r="A2" s="403" t="s">
        <v>159</v>
      </c>
      <c r="B2" s="403"/>
      <c r="C2" s="384"/>
      <c r="D2" s="388"/>
      <c r="E2" s="388"/>
      <c r="F2" s="406"/>
    </row>
    <row r="3" spans="1:6" s="399" customFormat="1" ht="28.5" customHeight="1">
      <c r="A3" s="387" t="s">
        <v>3</v>
      </c>
      <c r="B3" s="400" t="s">
        <v>157</v>
      </c>
      <c r="C3" s="401" t="s">
        <v>43</v>
      </c>
      <c r="D3" s="402" t="s">
        <v>44</v>
      </c>
      <c r="E3" s="402" t="s">
        <v>45</v>
      </c>
      <c r="F3" s="9" t="s">
        <v>158</v>
      </c>
    </row>
    <row r="4" spans="1:6" ht="14.25" customHeight="1">
      <c r="A4" s="387">
        <v>1</v>
      </c>
      <c r="B4" s="398" t="s">
        <v>30</v>
      </c>
      <c r="C4" s="12">
        <v>20</v>
      </c>
      <c r="D4" s="12"/>
      <c r="E4" s="388"/>
      <c r="F4" s="407">
        <v>20</v>
      </c>
    </row>
    <row r="5" spans="1:6" ht="14.25" customHeight="1">
      <c r="A5" s="387"/>
      <c r="B5" s="410" t="s">
        <v>69</v>
      </c>
      <c r="C5" s="404"/>
      <c r="D5" s="15"/>
      <c r="E5" s="388"/>
      <c r="F5" s="408"/>
    </row>
    <row r="6" spans="1:6" ht="14.25" customHeight="1">
      <c r="A6" s="387">
        <v>2</v>
      </c>
      <c r="B6" s="385" t="s">
        <v>13</v>
      </c>
      <c r="C6" s="15">
        <v>18</v>
      </c>
      <c r="D6" s="15"/>
      <c r="E6" s="388"/>
      <c r="F6" s="56">
        <v>18</v>
      </c>
    </row>
    <row r="7" spans="1:6" ht="14.25" customHeight="1">
      <c r="A7" s="387"/>
      <c r="B7" s="385" t="s">
        <v>138</v>
      </c>
      <c r="C7" s="404"/>
      <c r="D7" s="15"/>
      <c r="E7" s="388"/>
      <c r="F7" s="408"/>
    </row>
    <row r="8" spans="1:6" ht="14.25" customHeight="1">
      <c r="A8" s="387">
        <v>3</v>
      </c>
      <c r="B8" s="386" t="s">
        <v>29</v>
      </c>
      <c r="C8" s="382">
        <v>16</v>
      </c>
      <c r="D8" s="15"/>
      <c r="E8" s="388"/>
      <c r="F8" s="56">
        <v>16</v>
      </c>
    </row>
    <row r="9" spans="1:6" ht="14.25" customHeight="1">
      <c r="A9" s="387"/>
      <c r="B9" s="386" t="s">
        <v>32</v>
      </c>
      <c r="C9" s="404"/>
      <c r="D9" s="15"/>
      <c r="E9" s="388"/>
      <c r="F9" s="409"/>
    </row>
    <row r="10" spans="1:6" ht="14.25" customHeight="1">
      <c r="A10" s="387">
        <v>4</v>
      </c>
      <c r="B10" s="386" t="s">
        <v>27</v>
      </c>
      <c r="C10" s="382">
        <v>16</v>
      </c>
      <c r="D10" s="15"/>
      <c r="E10" s="388"/>
      <c r="F10" s="56">
        <v>16</v>
      </c>
    </row>
    <row r="11" spans="1:6" ht="14.25" customHeight="1">
      <c r="A11" s="387"/>
      <c r="B11" s="386" t="s">
        <v>15</v>
      </c>
      <c r="C11" s="404"/>
      <c r="D11" s="15"/>
      <c r="E11" s="388"/>
      <c r="F11" s="408"/>
    </row>
    <row r="12" spans="1:6" ht="14.25" customHeight="1">
      <c r="A12" s="387">
        <v>5</v>
      </c>
      <c r="B12" s="390" t="s">
        <v>142</v>
      </c>
      <c r="C12" s="15">
        <v>13</v>
      </c>
      <c r="D12" s="15"/>
      <c r="E12" s="388"/>
      <c r="F12" s="56">
        <v>13</v>
      </c>
    </row>
    <row r="13" spans="1:6" ht="14.25" customHeight="1">
      <c r="A13" s="387"/>
      <c r="B13" s="390" t="s">
        <v>12</v>
      </c>
      <c r="C13" s="404"/>
      <c r="D13" s="15"/>
      <c r="E13" s="388"/>
      <c r="F13" s="408"/>
    </row>
    <row r="14" spans="1:6" ht="14.25" customHeight="1">
      <c r="A14" s="387">
        <v>6</v>
      </c>
      <c r="B14" s="391" t="s">
        <v>66</v>
      </c>
      <c r="C14" s="15">
        <v>12</v>
      </c>
      <c r="D14" s="15"/>
      <c r="E14" s="388"/>
      <c r="F14" s="56">
        <v>12</v>
      </c>
    </row>
    <row r="15" spans="1:6" ht="14.25" customHeight="1">
      <c r="A15" s="387"/>
      <c r="B15" s="391" t="s">
        <v>28</v>
      </c>
      <c r="C15" s="404"/>
      <c r="D15" s="15"/>
      <c r="E15" s="388"/>
      <c r="F15" s="408"/>
    </row>
    <row r="16" spans="1:6" s="67" customFormat="1" ht="14.25" customHeight="1">
      <c r="A16" s="387">
        <v>7</v>
      </c>
      <c r="B16" s="392" t="s">
        <v>25</v>
      </c>
      <c r="C16" s="15">
        <v>11</v>
      </c>
      <c r="D16" s="15"/>
      <c r="E16" s="389"/>
      <c r="F16" s="56">
        <v>11</v>
      </c>
    </row>
    <row r="17" spans="1:6" ht="14.25" customHeight="1">
      <c r="A17" s="387"/>
      <c r="B17" s="393" t="s">
        <v>67</v>
      </c>
      <c r="C17" s="404"/>
      <c r="D17" s="15"/>
      <c r="E17" s="388"/>
      <c r="F17" s="408"/>
    </row>
    <row r="18" spans="1:6" ht="14.25" customHeight="1">
      <c r="A18" s="387">
        <v>8</v>
      </c>
      <c r="B18" s="392" t="s">
        <v>16</v>
      </c>
      <c r="C18" s="15">
        <v>10</v>
      </c>
      <c r="D18" s="15"/>
      <c r="E18" s="388"/>
      <c r="F18" s="56">
        <v>10</v>
      </c>
    </row>
    <row r="19" spans="1:6" ht="14.25" customHeight="1">
      <c r="A19" s="387"/>
      <c r="B19" s="390" t="s">
        <v>139</v>
      </c>
      <c r="C19" s="404"/>
      <c r="D19" s="15"/>
      <c r="E19" s="388"/>
      <c r="F19" s="408"/>
    </row>
    <row r="20" spans="1:6" ht="14.25" customHeight="1">
      <c r="A20" s="387">
        <v>9</v>
      </c>
      <c r="B20" s="393" t="s">
        <v>68</v>
      </c>
      <c r="C20" s="15">
        <v>9</v>
      </c>
      <c r="D20" s="15"/>
      <c r="E20" s="388"/>
      <c r="F20" s="56">
        <v>9</v>
      </c>
    </row>
    <row r="21" spans="1:6" ht="14.25" customHeight="1">
      <c r="A21" s="387"/>
      <c r="B21" s="393" t="s">
        <v>72</v>
      </c>
      <c r="C21" s="404"/>
      <c r="D21" s="388"/>
      <c r="E21" s="388"/>
      <c r="F21" s="408"/>
    </row>
    <row r="22" spans="1:6" ht="14.25" customHeight="1">
      <c r="A22" s="387">
        <v>10</v>
      </c>
      <c r="B22" s="385" t="s">
        <v>75</v>
      </c>
      <c r="C22" s="404">
        <v>8</v>
      </c>
      <c r="D22" s="388"/>
      <c r="E22" s="388"/>
      <c r="F22" s="408">
        <v>8</v>
      </c>
    </row>
    <row r="23" spans="1:6" ht="14.25" customHeight="1">
      <c r="A23" s="387"/>
      <c r="B23" s="391" t="s">
        <v>76</v>
      </c>
      <c r="C23" s="404"/>
      <c r="D23" s="388"/>
      <c r="E23" s="388"/>
      <c r="F23" s="408"/>
    </row>
    <row r="24" spans="1:6" ht="15" outlineLevel="1">
      <c r="A24" s="387">
        <v>11</v>
      </c>
      <c r="B24" s="390" t="s">
        <v>137</v>
      </c>
      <c r="C24" s="404">
        <v>7</v>
      </c>
      <c r="D24" s="388"/>
      <c r="E24" s="388"/>
      <c r="F24" s="408">
        <v>7</v>
      </c>
    </row>
    <row r="25" spans="1:6" ht="15" outlineLevel="1">
      <c r="A25" s="387"/>
      <c r="B25" s="390" t="s">
        <v>14</v>
      </c>
      <c r="C25" s="404"/>
      <c r="D25" s="388"/>
      <c r="E25" s="388"/>
      <c r="F25" s="408"/>
    </row>
    <row r="26" spans="1:6" ht="15" outlineLevel="1">
      <c r="A26" s="387">
        <v>12</v>
      </c>
      <c r="B26" s="390" t="s">
        <v>17</v>
      </c>
      <c r="C26" s="404">
        <v>6</v>
      </c>
      <c r="D26" s="388"/>
      <c r="E26" s="388"/>
      <c r="F26" s="408">
        <v>6</v>
      </c>
    </row>
    <row r="27" spans="1:6" ht="15" outlineLevel="1">
      <c r="A27" s="387"/>
      <c r="B27" s="390" t="s">
        <v>35</v>
      </c>
      <c r="C27" s="404"/>
      <c r="D27" s="388"/>
      <c r="E27" s="388"/>
      <c r="F27" s="408"/>
    </row>
    <row r="28" spans="1:6" ht="15" outlineLevel="1">
      <c r="A28" s="387">
        <v>13</v>
      </c>
      <c r="B28" s="394" t="s">
        <v>73</v>
      </c>
      <c r="C28" s="404">
        <v>5</v>
      </c>
      <c r="D28" s="388"/>
      <c r="E28" s="388"/>
      <c r="F28" s="408">
        <v>5</v>
      </c>
    </row>
    <row r="29" spans="1:6" ht="15" outlineLevel="1">
      <c r="A29" s="387"/>
      <c r="B29" s="395" t="s">
        <v>70</v>
      </c>
      <c r="C29" s="404"/>
      <c r="D29" s="388"/>
      <c r="E29" s="388"/>
      <c r="F29" s="408"/>
    </row>
    <row r="30" spans="1:6" ht="15" outlineLevel="1">
      <c r="A30" s="387">
        <v>14</v>
      </c>
      <c r="B30" s="385" t="s">
        <v>33</v>
      </c>
      <c r="C30" s="404">
        <v>4</v>
      </c>
      <c r="D30" s="388"/>
      <c r="E30" s="388"/>
      <c r="F30" s="408">
        <v>4</v>
      </c>
    </row>
    <row r="31" spans="1:6" ht="15" outlineLevel="1">
      <c r="A31" s="387"/>
      <c r="B31" s="385" t="s">
        <v>65</v>
      </c>
      <c r="C31" s="404"/>
      <c r="D31" s="388"/>
      <c r="E31" s="388"/>
      <c r="F31" s="408"/>
    </row>
    <row r="32" spans="1:6" ht="15">
      <c r="A32" s="396">
        <v>15</v>
      </c>
      <c r="B32" s="397" t="s">
        <v>129</v>
      </c>
      <c r="C32" s="404">
        <v>3</v>
      </c>
      <c r="D32" s="388"/>
      <c r="E32" s="388"/>
      <c r="F32" s="408">
        <v>3</v>
      </c>
    </row>
    <row r="33" spans="1:6" ht="15">
      <c r="A33" s="396"/>
      <c r="B33" s="398" t="s">
        <v>130</v>
      </c>
      <c r="C33" s="404"/>
      <c r="D33" s="388"/>
      <c r="E33" s="388"/>
      <c r="F33" s="408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zoomScale="70" zoomScaleNormal="70" zoomScalePageLayoutView="0" workbookViewId="0" topLeftCell="A1">
      <selection activeCell="B37" sqref="B37:D44"/>
    </sheetView>
  </sheetViews>
  <sheetFormatPr defaultColWidth="9.140625" defaultRowHeight="15"/>
  <cols>
    <col min="1" max="1" width="5.7109375" style="562" customWidth="1"/>
    <col min="2" max="2" width="4.8515625" style="196" customWidth="1"/>
    <col min="3" max="3" width="23.421875" style="468" customWidth="1"/>
    <col min="4" max="4" width="11.28125" style="562" customWidth="1"/>
    <col min="5" max="5" width="9.7109375" style="468" customWidth="1"/>
    <col min="6" max="6" width="9.421875" style="468" customWidth="1"/>
    <col min="7" max="7" width="8.28125" style="468" customWidth="1"/>
    <col min="8" max="8" width="5.421875" style="468" customWidth="1"/>
    <col min="9" max="9" width="5.7109375" style="196" customWidth="1"/>
    <col min="10" max="10" width="25.8515625" style="468" customWidth="1"/>
    <col min="11" max="11" width="11.28125" style="562" bestFit="1" customWidth="1"/>
    <col min="12" max="12" width="8.8515625" style="468" customWidth="1"/>
    <col min="13" max="13" width="7.421875" style="468" customWidth="1"/>
    <col min="14" max="14" width="8.28125" style="468" bestFit="1" customWidth="1"/>
    <col min="15" max="15" width="5.28125" style="468" customWidth="1"/>
    <col min="16" max="16" width="6.00390625" style="468" customWidth="1"/>
    <col min="17" max="17" width="21.7109375" style="468" customWidth="1"/>
    <col min="18" max="18" width="13.140625" style="562" customWidth="1"/>
    <col min="19" max="19" width="8.7109375" style="468" customWidth="1"/>
    <col min="20" max="20" width="6.421875" style="468" bestFit="1" customWidth="1"/>
    <col min="21" max="21" width="8.28125" style="468" bestFit="1" customWidth="1"/>
    <col min="22" max="22" width="4.57421875" style="468" customWidth="1"/>
    <col min="23" max="23" width="3.421875" style="468" customWidth="1"/>
    <col min="24" max="24" width="20.140625" style="468" bestFit="1" customWidth="1"/>
    <col min="25" max="25" width="11.8515625" style="562" customWidth="1"/>
    <col min="26" max="26" width="11.28125" style="468" customWidth="1"/>
    <col min="27" max="27" width="11.00390625" style="468" customWidth="1"/>
    <col min="28" max="28" width="8.28125" style="468" bestFit="1" customWidth="1"/>
    <col min="29" max="16384" width="8.8515625" style="468" customWidth="1"/>
  </cols>
  <sheetData>
    <row r="1" ht="40.5" customHeight="1">
      <c r="C1" s="820" t="s">
        <v>293</v>
      </c>
    </row>
    <row r="2" spans="1:25" s="559" customFormat="1" ht="18">
      <c r="A2" s="558"/>
      <c r="C2" s="559" t="s">
        <v>93</v>
      </c>
      <c r="D2" s="558"/>
      <c r="J2" s="559" t="s">
        <v>94</v>
      </c>
      <c r="K2" s="558"/>
      <c r="Q2" s="559" t="s">
        <v>220</v>
      </c>
      <c r="R2" s="558"/>
      <c r="X2" s="559" t="s">
        <v>62</v>
      </c>
      <c r="Y2" s="558"/>
    </row>
    <row r="3" spans="1:25" s="559" customFormat="1" ht="18">
      <c r="A3" s="558"/>
      <c r="D3" s="558"/>
      <c r="G3" s="197"/>
      <c r="K3" s="558"/>
      <c r="R3" s="558"/>
      <c r="Y3" s="558"/>
    </row>
    <row r="4" spans="2:16" ht="13.5" customHeight="1" thickBot="1">
      <c r="B4" s="436"/>
      <c r="C4" s="613" t="s">
        <v>95</v>
      </c>
      <c r="D4" s="937">
        <v>1</v>
      </c>
      <c r="E4" s="613">
        <v>2</v>
      </c>
      <c r="F4" s="613">
        <v>3</v>
      </c>
      <c r="G4" s="613" t="s">
        <v>294</v>
      </c>
      <c r="P4" s="198"/>
    </row>
    <row r="5" spans="2:16" ht="13.5" customHeight="1">
      <c r="B5" s="567">
        <v>1</v>
      </c>
      <c r="C5" s="922" t="s">
        <v>306</v>
      </c>
      <c r="D5" s="798" t="s">
        <v>348</v>
      </c>
      <c r="E5" s="799">
        <v>217</v>
      </c>
      <c r="F5" s="356"/>
      <c r="G5" s="359">
        <v>2</v>
      </c>
      <c r="H5" s="568"/>
      <c r="P5" s="198"/>
    </row>
    <row r="6" spans="2:16" ht="13.5" customHeight="1" thickBot="1">
      <c r="B6" s="436">
        <v>16</v>
      </c>
      <c r="C6" s="885" t="s">
        <v>304</v>
      </c>
      <c r="D6" s="869">
        <v>156</v>
      </c>
      <c r="E6" s="570">
        <v>193</v>
      </c>
      <c r="F6" s="571"/>
      <c r="G6" s="572">
        <v>0</v>
      </c>
      <c r="I6" s="573"/>
      <c r="J6" s="613" t="s">
        <v>95</v>
      </c>
      <c r="K6" s="937">
        <v>1</v>
      </c>
      <c r="L6" s="613">
        <v>2</v>
      </c>
      <c r="M6" s="613">
        <v>3</v>
      </c>
      <c r="N6" s="613" t="s">
        <v>294</v>
      </c>
      <c r="P6" s="198"/>
    </row>
    <row r="7" spans="2:16" ht="13.5" customHeight="1">
      <c r="B7" s="436"/>
      <c r="C7" s="780"/>
      <c r="D7" s="937"/>
      <c r="E7" s="436"/>
      <c r="F7" s="436"/>
      <c r="G7" s="436"/>
      <c r="I7" s="574"/>
      <c r="J7" s="922" t="s">
        <v>306</v>
      </c>
      <c r="K7" s="952" t="s">
        <v>358</v>
      </c>
      <c r="L7" s="798" t="s">
        <v>359</v>
      </c>
      <c r="M7" s="360"/>
      <c r="N7" s="918">
        <v>2</v>
      </c>
      <c r="O7" s="568"/>
      <c r="P7" s="198"/>
    </row>
    <row r="8" spans="2:16" ht="13.5" customHeight="1" thickBot="1">
      <c r="B8" s="436"/>
      <c r="C8" s="781"/>
      <c r="D8" s="946"/>
      <c r="E8" s="198"/>
      <c r="F8" s="198"/>
      <c r="G8" s="198"/>
      <c r="I8" s="573">
        <v>8</v>
      </c>
      <c r="J8" s="925" t="s">
        <v>313</v>
      </c>
      <c r="K8" s="869" t="s">
        <v>383</v>
      </c>
      <c r="L8" s="585">
        <v>159</v>
      </c>
      <c r="M8" s="571"/>
      <c r="N8" s="907">
        <v>0</v>
      </c>
      <c r="P8" s="576"/>
    </row>
    <row r="9" spans="2:16" ht="13.5" customHeight="1">
      <c r="B9" s="567">
        <v>9</v>
      </c>
      <c r="C9" s="884" t="s">
        <v>32</v>
      </c>
      <c r="D9" s="798">
        <v>213</v>
      </c>
      <c r="E9" s="779">
        <v>148</v>
      </c>
      <c r="F9" s="580">
        <v>178</v>
      </c>
      <c r="G9" s="581">
        <v>1</v>
      </c>
      <c r="H9" s="568"/>
      <c r="I9" s="573"/>
      <c r="J9" s="577"/>
      <c r="K9" s="953"/>
      <c r="L9" s="196"/>
      <c r="M9" s="196"/>
      <c r="N9" s="196"/>
      <c r="P9" s="576"/>
    </row>
    <row r="10" spans="2:21" ht="13.5" customHeight="1" thickBot="1">
      <c r="B10" s="436">
        <v>8</v>
      </c>
      <c r="C10" s="924" t="s">
        <v>313</v>
      </c>
      <c r="D10" s="947">
        <v>185</v>
      </c>
      <c r="E10" s="801">
        <v>209</v>
      </c>
      <c r="F10" s="364">
        <v>184</v>
      </c>
      <c r="G10" s="366">
        <v>2</v>
      </c>
      <c r="J10" s="577"/>
      <c r="K10" s="953"/>
      <c r="L10" s="196"/>
      <c r="M10" s="196"/>
      <c r="N10" s="196"/>
      <c r="P10" s="576"/>
      <c r="Q10" s="613" t="s">
        <v>95</v>
      </c>
      <c r="R10" s="937">
        <v>1</v>
      </c>
      <c r="S10" s="613">
        <v>2</v>
      </c>
      <c r="T10" s="613">
        <v>3</v>
      </c>
      <c r="U10" s="613" t="s">
        <v>294</v>
      </c>
    </row>
    <row r="11" spans="2:24" ht="13.5" customHeight="1">
      <c r="B11" s="436"/>
      <c r="C11" s="780"/>
      <c r="D11" s="937"/>
      <c r="E11" s="436"/>
      <c r="F11" s="436"/>
      <c r="G11" s="436"/>
      <c r="J11" s="577"/>
      <c r="K11" s="953"/>
      <c r="L11" s="883"/>
      <c r="M11" s="196"/>
      <c r="N11" s="196"/>
      <c r="P11" s="579"/>
      <c r="Q11" s="928" t="s">
        <v>306</v>
      </c>
      <c r="R11" s="938" t="s">
        <v>388</v>
      </c>
      <c r="S11" s="798" t="s">
        <v>366</v>
      </c>
      <c r="T11" s="360">
        <v>156</v>
      </c>
      <c r="U11" s="905">
        <v>2</v>
      </c>
      <c r="V11" s="568"/>
      <c r="X11" s="582"/>
    </row>
    <row r="12" spans="2:24" ht="13.5" customHeight="1" thickBot="1">
      <c r="B12" s="436"/>
      <c r="C12" s="781"/>
      <c r="D12" s="946"/>
      <c r="E12" s="198"/>
      <c r="F12" s="198"/>
      <c r="G12" s="198"/>
      <c r="J12" s="577"/>
      <c r="K12" s="953"/>
      <c r="L12" s="196"/>
      <c r="M12" s="196"/>
      <c r="N12" s="196"/>
      <c r="P12" s="576"/>
      <c r="Q12" s="929" t="s">
        <v>324</v>
      </c>
      <c r="R12" s="936" t="s">
        <v>389</v>
      </c>
      <c r="S12" s="585">
        <v>136</v>
      </c>
      <c r="T12" s="585">
        <v>150</v>
      </c>
      <c r="U12" s="907">
        <v>0</v>
      </c>
      <c r="W12" s="576"/>
      <c r="X12" s="583"/>
    </row>
    <row r="13" spans="2:23" ht="13.5" customHeight="1">
      <c r="B13" s="436">
        <v>5</v>
      </c>
      <c r="C13" s="922" t="s">
        <v>316</v>
      </c>
      <c r="D13" s="798">
        <v>164</v>
      </c>
      <c r="E13" s="208">
        <v>161</v>
      </c>
      <c r="F13" s="356">
        <v>172</v>
      </c>
      <c r="G13" s="359">
        <v>2</v>
      </c>
      <c r="H13" s="568"/>
      <c r="J13" s="577"/>
      <c r="K13" s="953"/>
      <c r="L13" s="196"/>
      <c r="M13" s="196"/>
      <c r="N13" s="196"/>
      <c r="P13" s="576"/>
      <c r="Q13" s="577" t="s">
        <v>367</v>
      </c>
      <c r="W13" s="576"/>
    </row>
    <row r="14" spans="2:23" ht="13.5" customHeight="1" thickBot="1">
      <c r="B14" s="567">
        <v>12</v>
      </c>
      <c r="C14" s="886" t="s">
        <v>27</v>
      </c>
      <c r="D14" s="869">
        <v>164</v>
      </c>
      <c r="E14" s="362">
        <v>208</v>
      </c>
      <c r="F14" s="571">
        <v>161</v>
      </c>
      <c r="G14" s="572">
        <v>1</v>
      </c>
      <c r="I14" s="573"/>
      <c r="J14" s="577"/>
      <c r="K14" s="953"/>
      <c r="L14" s="196"/>
      <c r="M14" s="196"/>
      <c r="N14" s="196"/>
      <c r="P14" s="576"/>
      <c r="Q14" s="577"/>
      <c r="W14" s="576"/>
    </row>
    <row r="15" spans="2:23" ht="13.5" customHeight="1">
      <c r="B15" s="436"/>
      <c r="C15" s="780"/>
      <c r="D15" s="948"/>
      <c r="E15" s="436"/>
      <c r="F15" s="436"/>
      <c r="G15" s="436"/>
      <c r="I15" s="574">
        <v>5</v>
      </c>
      <c r="J15" s="930" t="s">
        <v>316</v>
      </c>
      <c r="K15" s="949" t="s">
        <v>384</v>
      </c>
      <c r="L15" s="778">
        <v>142</v>
      </c>
      <c r="M15" s="778"/>
      <c r="N15" s="908">
        <v>0</v>
      </c>
      <c r="O15" s="568"/>
      <c r="P15" s="576"/>
      <c r="Q15" s="577"/>
      <c r="W15" s="576"/>
    </row>
    <row r="16" spans="2:23" ht="13.5" customHeight="1" thickBot="1">
      <c r="B16" s="436"/>
      <c r="C16" s="780"/>
      <c r="D16" s="937"/>
      <c r="E16" s="436"/>
      <c r="F16" s="436"/>
      <c r="G16" s="436"/>
      <c r="I16" s="573"/>
      <c r="J16" s="931" t="s">
        <v>324</v>
      </c>
      <c r="K16" s="936" t="s">
        <v>385</v>
      </c>
      <c r="L16" s="367">
        <v>198</v>
      </c>
      <c r="M16" s="367"/>
      <c r="N16" s="920">
        <v>2</v>
      </c>
      <c r="P16" s="198"/>
      <c r="Q16" s="577"/>
      <c r="W16" s="576"/>
    </row>
    <row r="17" spans="2:28" ht="13.5" customHeight="1" thickBot="1">
      <c r="B17" s="436">
        <v>13</v>
      </c>
      <c r="C17" s="922" t="s">
        <v>324</v>
      </c>
      <c r="D17" s="798">
        <v>148</v>
      </c>
      <c r="E17" s="356">
        <v>164</v>
      </c>
      <c r="F17" s="356"/>
      <c r="G17" s="359">
        <v>2</v>
      </c>
      <c r="H17" s="568"/>
      <c r="I17" s="573"/>
      <c r="J17" s="577"/>
      <c r="K17" s="953"/>
      <c r="L17" s="196"/>
      <c r="M17" s="196"/>
      <c r="N17" s="196"/>
      <c r="P17" s="198"/>
      <c r="Q17" s="577"/>
      <c r="W17" s="576"/>
      <c r="X17" s="613" t="s">
        <v>95</v>
      </c>
      <c r="Y17" s="937">
        <v>1</v>
      </c>
      <c r="Z17" s="613">
        <v>2</v>
      </c>
      <c r="AA17" s="613">
        <v>3</v>
      </c>
      <c r="AB17" s="613" t="s">
        <v>294</v>
      </c>
    </row>
    <row r="18" spans="2:29" ht="13.5" customHeight="1" thickBot="1">
      <c r="B18" s="196">
        <v>4</v>
      </c>
      <c r="C18" s="885" t="s">
        <v>305</v>
      </c>
      <c r="D18" s="869">
        <v>136</v>
      </c>
      <c r="E18" s="575">
        <v>155</v>
      </c>
      <c r="F18" s="571"/>
      <c r="G18" s="572">
        <v>0</v>
      </c>
      <c r="J18" s="577"/>
      <c r="K18" s="953"/>
      <c r="L18" s="196"/>
      <c r="M18" s="196"/>
      <c r="N18" s="196"/>
      <c r="P18" s="198"/>
      <c r="Q18" s="577"/>
      <c r="W18" s="579"/>
      <c r="X18" s="928" t="s">
        <v>306</v>
      </c>
      <c r="Y18" s="949" t="s">
        <v>392</v>
      </c>
      <c r="Z18" s="361">
        <v>193</v>
      </c>
      <c r="AA18" s="361">
        <v>223</v>
      </c>
      <c r="AB18" s="905">
        <v>2</v>
      </c>
      <c r="AC18" s="468" t="s">
        <v>37</v>
      </c>
    </row>
    <row r="19" spans="3:29" ht="13.5" customHeight="1" thickBot="1">
      <c r="C19" s="577"/>
      <c r="E19" s="198"/>
      <c r="F19" s="198"/>
      <c r="J19" s="577"/>
      <c r="K19" s="953"/>
      <c r="L19" s="196"/>
      <c r="M19" s="196"/>
      <c r="N19" s="196"/>
      <c r="P19" s="198"/>
      <c r="Q19" s="577"/>
      <c r="V19" s="586"/>
      <c r="W19" s="198"/>
      <c r="X19" s="941" t="s">
        <v>328</v>
      </c>
      <c r="Y19" s="936" t="s">
        <v>378</v>
      </c>
      <c r="Z19" s="585">
        <v>188</v>
      </c>
      <c r="AA19" s="585">
        <v>174</v>
      </c>
      <c r="AB19" s="907">
        <v>1</v>
      </c>
      <c r="AC19" s="468" t="s">
        <v>379</v>
      </c>
    </row>
    <row r="20" spans="3:23" ht="13.5" customHeight="1" thickBot="1">
      <c r="C20" s="577"/>
      <c r="E20" s="198"/>
      <c r="F20" s="198"/>
      <c r="J20" s="577"/>
      <c r="K20" s="953"/>
      <c r="L20" s="196"/>
      <c r="M20" s="196"/>
      <c r="N20" s="196"/>
      <c r="P20" s="198"/>
      <c r="Q20" s="577"/>
      <c r="W20" s="576"/>
    </row>
    <row r="21" spans="2:23" ht="13.5" customHeight="1">
      <c r="B21" s="196">
        <v>3</v>
      </c>
      <c r="C21" s="922" t="s">
        <v>328</v>
      </c>
      <c r="D21" s="949" t="s">
        <v>382</v>
      </c>
      <c r="E21" s="356">
        <v>187</v>
      </c>
      <c r="F21" s="356">
        <v>236</v>
      </c>
      <c r="G21" s="359">
        <v>2</v>
      </c>
      <c r="H21" s="568"/>
      <c r="J21" s="577"/>
      <c r="K21" s="953"/>
      <c r="L21" s="196"/>
      <c r="M21" s="196"/>
      <c r="N21" s="196"/>
      <c r="P21" s="198"/>
      <c r="Q21" s="577"/>
      <c r="T21" s="468" t="s">
        <v>53</v>
      </c>
      <c r="W21" s="576"/>
    </row>
    <row r="22" spans="2:23" ht="13.5" customHeight="1" thickBot="1">
      <c r="B22" s="196">
        <v>14</v>
      </c>
      <c r="C22" s="887" t="s">
        <v>319</v>
      </c>
      <c r="D22" s="936">
        <v>214</v>
      </c>
      <c r="E22" s="575">
        <v>174</v>
      </c>
      <c r="F22" s="571">
        <v>153</v>
      </c>
      <c r="G22" s="572">
        <v>1</v>
      </c>
      <c r="I22" s="573"/>
      <c r="J22" s="577"/>
      <c r="K22" s="953"/>
      <c r="L22" s="196"/>
      <c r="M22" s="196"/>
      <c r="N22" s="196"/>
      <c r="P22" s="198"/>
      <c r="Q22" s="577"/>
      <c r="W22" s="576"/>
    </row>
    <row r="23" spans="3:29" ht="13.5" customHeight="1">
      <c r="C23" s="577"/>
      <c r="E23" s="198"/>
      <c r="F23" s="198"/>
      <c r="I23" s="574"/>
      <c r="J23" s="922" t="s">
        <v>328</v>
      </c>
      <c r="K23" s="798" t="s">
        <v>386</v>
      </c>
      <c r="L23" s="361">
        <v>222</v>
      </c>
      <c r="M23" s="361"/>
      <c r="N23" s="918">
        <v>2</v>
      </c>
      <c r="O23" s="568"/>
      <c r="P23" s="198"/>
      <c r="Q23" s="577"/>
      <c r="W23" s="576"/>
      <c r="AC23" s="468" t="s">
        <v>365</v>
      </c>
    </row>
    <row r="24" spans="3:23" ht="13.5" customHeight="1" thickBot="1">
      <c r="C24" s="577"/>
      <c r="E24" s="198"/>
      <c r="F24" s="198"/>
      <c r="I24" s="573">
        <v>6</v>
      </c>
      <c r="J24" s="888" t="s">
        <v>322</v>
      </c>
      <c r="K24" s="869" t="s">
        <v>352</v>
      </c>
      <c r="L24" s="585">
        <v>216</v>
      </c>
      <c r="M24" s="575"/>
      <c r="N24" s="910">
        <v>0</v>
      </c>
      <c r="P24" s="576"/>
      <c r="Q24" s="577"/>
      <c r="W24" s="576"/>
    </row>
    <row r="25" spans="2:24" ht="13.5" customHeight="1">
      <c r="B25" s="196">
        <v>11</v>
      </c>
      <c r="C25" s="915" t="s">
        <v>296</v>
      </c>
      <c r="D25" s="950">
        <v>155</v>
      </c>
      <c r="E25" s="208">
        <v>180</v>
      </c>
      <c r="F25" s="208"/>
      <c r="G25" s="254">
        <v>0</v>
      </c>
      <c r="H25" s="568"/>
      <c r="I25" s="573"/>
      <c r="J25" s="577"/>
      <c r="K25" s="953"/>
      <c r="L25" s="196"/>
      <c r="M25" s="196"/>
      <c r="N25" s="196"/>
      <c r="P25" s="576"/>
      <c r="W25" s="576"/>
      <c r="X25" s="468" t="s">
        <v>373</v>
      </c>
    </row>
    <row r="26" spans="2:23" ht="13.5" customHeight="1" thickBot="1">
      <c r="B26" s="196">
        <v>6</v>
      </c>
      <c r="C26" s="923" t="s">
        <v>322</v>
      </c>
      <c r="D26" s="936">
        <v>208</v>
      </c>
      <c r="E26" s="362">
        <v>232</v>
      </c>
      <c r="F26" s="364"/>
      <c r="G26" s="366">
        <v>2</v>
      </c>
      <c r="J26" s="577"/>
      <c r="K26" s="953"/>
      <c r="L26" s="196"/>
      <c r="M26" s="196"/>
      <c r="N26" s="196"/>
      <c r="P26" s="576"/>
      <c r="Q26" s="436"/>
      <c r="R26" s="939"/>
      <c r="S26" s="436"/>
      <c r="T26" s="436"/>
      <c r="U26" s="436"/>
      <c r="W26" s="576"/>
    </row>
    <row r="27" spans="3:23" ht="13.5" customHeight="1">
      <c r="C27" s="577"/>
      <c r="E27" s="198"/>
      <c r="F27" s="198"/>
      <c r="J27" s="577"/>
      <c r="K27" s="953"/>
      <c r="L27" s="196"/>
      <c r="M27" s="196"/>
      <c r="N27" s="196"/>
      <c r="P27" s="579"/>
      <c r="Q27" s="922" t="s">
        <v>328</v>
      </c>
      <c r="R27" s="798" t="s">
        <v>390</v>
      </c>
      <c r="S27" s="361">
        <v>206</v>
      </c>
      <c r="T27" s="361"/>
      <c r="U27" s="918">
        <v>2</v>
      </c>
      <c r="V27" s="568"/>
      <c r="W27" s="576"/>
    </row>
    <row r="28" spans="3:24" ht="13.5" customHeight="1" thickBot="1">
      <c r="C28" s="577"/>
      <c r="E28" s="198"/>
      <c r="F28" s="198"/>
      <c r="J28" s="577"/>
      <c r="K28" s="953"/>
      <c r="L28" s="196"/>
      <c r="M28" s="196"/>
      <c r="N28" s="196"/>
      <c r="O28" s="586"/>
      <c r="P28" s="198"/>
      <c r="Q28" s="885" t="s">
        <v>312</v>
      </c>
      <c r="R28" s="940" t="s">
        <v>391</v>
      </c>
      <c r="S28" s="783">
        <v>190</v>
      </c>
      <c r="T28" s="783"/>
      <c r="U28" s="907">
        <v>0</v>
      </c>
      <c r="X28" s="587"/>
    </row>
    <row r="29" spans="2:17" ht="13.5" customHeight="1">
      <c r="B29" s="196">
        <v>7</v>
      </c>
      <c r="C29" s="884" t="s">
        <v>299</v>
      </c>
      <c r="D29" s="949">
        <v>128</v>
      </c>
      <c r="E29" s="580">
        <v>183</v>
      </c>
      <c r="F29" s="580"/>
      <c r="G29" s="581">
        <v>0</v>
      </c>
      <c r="H29" s="568"/>
      <c r="J29" s="577"/>
      <c r="K29" s="953"/>
      <c r="L29" s="196"/>
      <c r="M29" s="196"/>
      <c r="N29" s="196"/>
      <c r="P29" s="576"/>
      <c r="Q29" s="468" t="s">
        <v>367</v>
      </c>
    </row>
    <row r="30" spans="2:16" ht="13.5" customHeight="1" thickBot="1">
      <c r="B30" s="196">
        <v>10</v>
      </c>
      <c r="C30" s="924" t="s">
        <v>312</v>
      </c>
      <c r="D30" s="951">
        <v>186</v>
      </c>
      <c r="E30" s="362">
        <v>205</v>
      </c>
      <c r="F30" s="364"/>
      <c r="G30" s="366">
        <v>2</v>
      </c>
      <c r="I30" s="573"/>
      <c r="J30" s="577"/>
      <c r="K30" s="953"/>
      <c r="L30" s="196"/>
      <c r="M30" s="196"/>
      <c r="N30" s="196"/>
      <c r="P30" s="576"/>
    </row>
    <row r="31" spans="3:16" ht="13.5" customHeight="1">
      <c r="C31" s="577"/>
      <c r="E31" s="198"/>
      <c r="F31" s="198"/>
      <c r="I31" s="574"/>
      <c r="J31" s="928" t="s">
        <v>312</v>
      </c>
      <c r="K31" s="798" t="s">
        <v>387</v>
      </c>
      <c r="L31" s="207">
        <v>138</v>
      </c>
      <c r="M31" s="361">
        <v>180</v>
      </c>
      <c r="N31" s="918">
        <v>2</v>
      </c>
      <c r="O31" s="568"/>
      <c r="P31" s="576"/>
    </row>
    <row r="32" spans="3:16" ht="13.5" customHeight="1" thickBot="1">
      <c r="C32" s="577"/>
      <c r="E32" s="198"/>
      <c r="F32" s="198"/>
      <c r="I32" s="573">
        <v>15</v>
      </c>
      <c r="J32" s="932" t="s">
        <v>327</v>
      </c>
      <c r="K32" s="940" t="s">
        <v>364</v>
      </c>
      <c r="L32" s="796">
        <v>216</v>
      </c>
      <c r="M32" s="783">
        <v>160</v>
      </c>
      <c r="N32" s="910">
        <v>1</v>
      </c>
      <c r="P32" s="198"/>
    </row>
    <row r="33" spans="2:9" ht="13.5" customHeight="1">
      <c r="B33" s="196">
        <v>15</v>
      </c>
      <c r="C33" s="914" t="s">
        <v>327</v>
      </c>
      <c r="D33" s="798" t="s">
        <v>378</v>
      </c>
      <c r="E33" s="208">
        <v>145</v>
      </c>
      <c r="F33" s="356">
        <v>188</v>
      </c>
      <c r="G33" s="359">
        <v>2</v>
      </c>
      <c r="H33" s="568"/>
      <c r="I33" s="573"/>
    </row>
    <row r="34" spans="2:7" ht="13.5" customHeight="1" thickBot="1">
      <c r="B34" s="196">
        <v>2</v>
      </c>
      <c r="C34" s="885" t="s">
        <v>323</v>
      </c>
      <c r="D34" s="940" t="s">
        <v>356</v>
      </c>
      <c r="E34" s="362">
        <v>179</v>
      </c>
      <c r="F34" s="571">
        <v>143</v>
      </c>
      <c r="G34" s="572">
        <v>1</v>
      </c>
    </row>
    <row r="36" spans="4:10" ht="15" thickBot="1">
      <c r="D36" s="953" t="s">
        <v>393</v>
      </c>
      <c r="J36" s="562" t="s">
        <v>402</v>
      </c>
    </row>
    <row r="37" spans="2:18" ht="14.25">
      <c r="B37" s="196">
        <v>2</v>
      </c>
      <c r="C37" s="884" t="s">
        <v>323</v>
      </c>
      <c r="D37" s="955" t="s">
        <v>394</v>
      </c>
      <c r="I37" s="437">
        <v>5</v>
      </c>
      <c r="J37" s="443" t="s">
        <v>316</v>
      </c>
      <c r="K37" s="955" t="s">
        <v>102</v>
      </c>
      <c r="P37" s="198"/>
      <c r="Q37" s="192" t="s">
        <v>312</v>
      </c>
      <c r="R37" s="954" t="s">
        <v>222</v>
      </c>
    </row>
    <row r="38" spans="2:18" ht="15" thickBot="1">
      <c r="B38" s="196">
        <v>4</v>
      </c>
      <c r="C38" s="886" t="s">
        <v>305</v>
      </c>
      <c r="D38" s="955" t="s">
        <v>395</v>
      </c>
      <c r="I38" s="437">
        <v>6</v>
      </c>
      <c r="J38" s="956" t="s">
        <v>322</v>
      </c>
      <c r="K38" s="955" t="s">
        <v>104</v>
      </c>
      <c r="P38" s="198"/>
      <c r="Q38" s="192" t="s">
        <v>324</v>
      </c>
      <c r="R38" s="954" t="s">
        <v>222</v>
      </c>
    </row>
    <row r="39" spans="2:11" ht="15" thickBot="1">
      <c r="B39" s="196">
        <v>7</v>
      </c>
      <c r="C39" s="885" t="s">
        <v>299</v>
      </c>
      <c r="D39" s="955" t="s">
        <v>396</v>
      </c>
      <c r="I39" s="437">
        <v>8</v>
      </c>
      <c r="J39" s="957" t="s">
        <v>313</v>
      </c>
      <c r="K39" s="955" t="s">
        <v>106</v>
      </c>
    </row>
    <row r="40" spans="2:11" ht="15" thickBot="1">
      <c r="B40" s="567">
        <v>9</v>
      </c>
      <c r="C40" s="885" t="s">
        <v>32</v>
      </c>
      <c r="D40" s="955" t="s">
        <v>397</v>
      </c>
      <c r="I40" s="437">
        <v>15</v>
      </c>
      <c r="J40" s="934" t="s">
        <v>327</v>
      </c>
      <c r="K40" s="955" t="s">
        <v>108</v>
      </c>
    </row>
    <row r="41" spans="2:4" ht="15" thickBot="1">
      <c r="B41" s="196">
        <v>11</v>
      </c>
      <c r="C41" s="915" t="s">
        <v>296</v>
      </c>
      <c r="D41" s="955" t="s">
        <v>398</v>
      </c>
    </row>
    <row r="42" spans="2:4" ht="14.25">
      <c r="B42" s="567">
        <v>12</v>
      </c>
      <c r="C42" s="884" t="s">
        <v>27</v>
      </c>
      <c r="D42" s="955" t="s">
        <v>399</v>
      </c>
    </row>
    <row r="43" spans="2:4" ht="15" thickBot="1">
      <c r="B43" s="196">
        <v>14</v>
      </c>
      <c r="C43" s="887" t="s">
        <v>319</v>
      </c>
      <c r="D43" s="955" t="s">
        <v>400</v>
      </c>
    </row>
    <row r="44" spans="2:4" ht="15" thickBot="1">
      <c r="B44" s="436">
        <v>16</v>
      </c>
      <c r="C44" s="885" t="s">
        <v>304</v>
      </c>
      <c r="D44" s="955" t="s">
        <v>401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="90" zoomScaleNormal="90" zoomScalePageLayoutView="0" workbookViewId="0" topLeftCell="A1">
      <selection activeCell="A2" sqref="A2"/>
    </sheetView>
  </sheetViews>
  <sheetFormatPr defaultColWidth="8.28125" defaultRowHeight="15"/>
  <cols>
    <col min="1" max="1" width="6.00390625" style="66" bestFit="1" customWidth="1"/>
    <col min="2" max="2" width="24.421875" style="150" bestFit="1" customWidth="1"/>
    <col min="3" max="4" width="8.28125" style="150" customWidth="1"/>
    <col min="5" max="5" width="14.28125" style="150" customWidth="1"/>
    <col min="6" max="6" width="21.140625" style="150" customWidth="1"/>
    <col min="7" max="7" width="8.28125" style="150" customWidth="1"/>
    <col min="8" max="8" width="10.8515625" style="150" customWidth="1"/>
    <col min="9" max="9" width="12.140625" style="150" customWidth="1"/>
    <col min="10" max="16384" width="8.28125" style="150" customWidth="1"/>
  </cols>
  <sheetData>
    <row r="1" ht="14.25" customHeight="1"/>
    <row r="2" spans="1:9" ht="21.75" customHeight="1">
      <c r="A2" s="425" t="s">
        <v>166</v>
      </c>
      <c r="B2" s="411"/>
      <c r="H2" s="426" t="s">
        <v>39</v>
      </c>
      <c r="I2" s="3"/>
    </row>
    <row r="3" spans="1:9" ht="28.5" customHeight="1">
      <c r="A3" s="387" t="s">
        <v>161</v>
      </c>
      <c r="B3" s="418" t="s">
        <v>160</v>
      </c>
      <c r="C3" s="401" t="s">
        <v>43</v>
      </c>
      <c r="D3" s="401" t="s">
        <v>44</v>
      </c>
      <c r="E3" s="401" t="s">
        <v>45</v>
      </c>
      <c r="F3" s="9" t="s">
        <v>158</v>
      </c>
      <c r="H3" s="7" t="s">
        <v>40</v>
      </c>
      <c r="I3" s="7" t="s">
        <v>51</v>
      </c>
    </row>
    <row r="4" spans="1:9" ht="14.25" customHeight="1">
      <c r="A4" s="387">
        <v>1</v>
      </c>
      <c r="B4" s="413" t="s">
        <v>135</v>
      </c>
      <c r="C4" s="12">
        <v>20</v>
      </c>
      <c r="D4" s="412"/>
      <c r="E4" s="412"/>
      <c r="F4" s="412"/>
      <c r="H4" s="12">
        <v>1</v>
      </c>
      <c r="I4" s="12">
        <v>20</v>
      </c>
    </row>
    <row r="5" spans="1:9" ht="14.25" customHeight="1">
      <c r="A5" s="387"/>
      <c r="B5" s="414" t="s">
        <v>133</v>
      </c>
      <c r="C5" s="15"/>
      <c r="D5" s="412"/>
      <c r="E5" s="412"/>
      <c r="F5" s="412"/>
      <c r="G5" s="21"/>
      <c r="H5" s="15">
        <v>2</v>
      </c>
      <c r="I5" s="15">
        <v>18</v>
      </c>
    </row>
    <row r="6" spans="1:9" ht="14.25" customHeight="1">
      <c r="A6" s="387">
        <v>2</v>
      </c>
      <c r="B6" s="415" t="s">
        <v>132</v>
      </c>
      <c r="C6" s="15">
        <v>18</v>
      </c>
      <c r="D6" s="412"/>
      <c r="E6" s="412"/>
      <c r="F6" s="412"/>
      <c r="G6" s="21"/>
      <c r="H6" s="12">
        <v>3</v>
      </c>
      <c r="I6" s="15">
        <v>16</v>
      </c>
    </row>
    <row r="7" spans="1:9" ht="14.25" customHeight="1">
      <c r="A7" s="387"/>
      <c r="B7" s="416" t="s">
        <v>131</v>
      </c>
      <c r="C7" s="15"/>
      <c r="D7" s="412"/>
      <c r="E7" s="412"/>
      <c r="F7" s="412"/>
      <c r="G7" s="21"/>
      <c r="H7" s="15">
        <v>4</v>
      </c>
      <c r="I7" s="15">
        <v>14</v>
      </c>
    </row>
    <row r="8" spans="1:9" ht="14.25" customHeight="1">
      <c r="A8" s="387">
        <v>3</v>
      </c>
      <c r="B8" s="415" t="s">
        <v>136</v>
      </c>
      <c r="C8" s="15">
        <v>16</v>
      </c>
      <c r="D8" s="412"/>
      <c r="E8" s="412"/>
      <c r="F8" s="412"/>
      <c r="G8" s="21"/>
      <c r="H8" s="12">
        <v>5</v>
      </c>
      <c r="I8" s="15">
        <v>13</v>
      </c>
    </row>
    <row r="9" spans="1:9" ht="14.25" customHeight="1">
      <c r="A9" s="387"/>
      <c r="B9" s="415" t="s">
        <v>134</v>
      </c>
      <c r="C9" s="15"/>
      <c r="D9" s="412"/>
      <c r="E9" s="412"/>
      <c r="F9" s="412"/>
      <c r="G9" s="21"/>
      <c r="H9" s="15">
        <v>6</v>
      </c>
      <c r="I9" s="15">
        <v>12</v>
      </c>
    </row>
    <row r="10" spans="1:9" ht="14.25" customHeight="1">
      <c r="A10" s="387">
        <v>4</v>
      </c>
      <c r="B10" s="417" t="s">
        <v>140</v>
      </c>
      <c r="C10" s="15">
        <v>14</v>
      </c>
      <c r="D10" s="412"/>
      <c r="E10" s="412"/>
      <c r="F10" s="412"/>
      <c r="G10" s="21"/>
      <c r="H10" s="12">
        <v>7</v>
      </c>
      <c r="I10" s="15">
        <v>11</v>
      </c>
    </row>
    <row r="11" spans="1:9" ht="14.25" customHeight="1">
      <c r="A11" s="387"/>
      <c r="B11" s="417" t="s">
        <v>141</v>
      </c>
      <c r="C11" s="15"/>
      <c r="D11" s="412"/>
      <c r="E11" s="412"/>
      <c r="F11" s="412"/>
      <c r="G11" s="21"/>
      <c r="H11" s="15">
        <v>8</v>
      </c>
      <c r="I11" s="15">
        <v>10</v>
      </c>
    </row>
    <row r="12" spans="1:9" ht="14.25" customHeight="1">
      <c r="A12" s="387">
        <v>5</v>
      </c>
      <c r="B12" s="414" t="s">
        <v>127</v>
      </c>
      <c r="C12" s="15">
        <v>13</v>
      </c>
      <c r="D12" s="412"/>
      <c r="E12" s="412"/>
      <c r="F12" s="412"/>
      <c r="G12" s="21"/>
      <c r="H12" s="12">
        <v>9</v>
      </c>
      <c r="I12" s="15">
        <v>9</v>
      </c>
    </row>
    <row r="13" spans="1:9" ht="14.25" customHeight="1">
      <c r="A13" s="387"/>
      <c r="B13" s="413" t="s">
        <v>128</v>
      </c>
      <c r="C13" s="412"/>
      <c r="D13" s="412"/>
      <c r="E13" s="412"/>
      <c r="F13" s="412"/>
      <c r="H13" s="15">
        <v>10</v>
      </c>
      <c r="I13" s="15">
        <v>8</v>
      </c>
    </row>
    <row r="14" spans="8:9" ht="15">
      <c r="H14" s="12">
        <v>11</v>
      </c>
      <c r="I14" s="15">
        <v>7</v>
      </c>
    </row>
    <row r="15" spans="8:9" ht="15">
      <c r="H15" s="15">
        <v>12</v>
      </c>
      <c r="I15" s="15">
        <v>6</v>
      </c>
    </row>
    <row r="16" spans="1:9" ht="15">
      <c r="A16" s="150"/>
      <c r="H16" s="12">
        <v>13</v>
      </c>
      <c r="I16" s="15">
        <v>5</v>
      </c>
    </row>
    <row r="17" spans="1:9" ht="15">
      <c r="A17" s="150"/>
      <c r="H17" s="15">
        <v>14</v>
      </c>
      <c r="I17" s="15">
        <v>4</v>
      </c>
    </row>
    <row r="18" spans="1:9" ht="15">
      <c r="A18" s="150"/>
      <c r="H18" s="12">
        <v>15</v>
      </c>
      <c r="I18" s="15">
        <v>3</v>
      </c>
    </row>
    <row r="19" spans="1:9" ht="15">
      <c r="A19" s="150"/>
      <c r="H19" s="15">
        <v>16</v>
      </c>
      <c r="I19" s="15">
        <v>2</v>
      </c>
    </row>
    <row r="20" spans="1:9" ht="15">
      <c r="A20" s="150"/>
      <c r="H20" s="12" t="s">
        <v>54</v>
      </c>
      <c r="I20" s="15">
        <v>1</v>
      </c>
    </row>
    <row r="21" ht="15">
      <c r="A21" s="150"/>
    </row>
    <row r="22" ht="15">
      <c r="A22" s="150"/>
    </row>
    <row r="23" ht="15">
      <c r="A23" s="150"/>
    </row>
    <row r="24" ht="15">
      <c r="A24" s="150"/>
    </row>
    <row r="25" ht="15">
      <c r="A25" s="150"/>
    </row>
    <row r="26" ht="15">
      <c r="A26" s="150"/>
    </row>
    <row r="27" ht="15">
      <c r="A27" s="150"/>
    </row>
    <row r="28" ht="15">
      <c r="A28" s="150"/>
    </row>
    <row r="29" ht="15">
      <c r="A29" s="150"/>
    </row>
    <row r="30" ht="15">
      <c r="A30" s="150"/>
    </row>
    <row r="31" ht="15">
      <c r="A31" s="150"/>
    </row>
    <row r="32" ht="15">
      <c r="A32" s="150"/>
    </row>
    <row r="34" spans="1:2" ht="15">
      <c r="A34" s="419"/>
      <c r="B34" s="419"/>
    </row>
    <row r="35" spans="1:2" ht="15">
      <c r="A35" s="2266"/>
      <c r="B35" s="422"/>
    </row>
    <row r="36" spans="1:2" ht="15">
      <c r="A36" s="2266"/>
      <c r="B36" s="423"/>
    </row>
    <row r="37" spans="1:2" ht="15">
      <c r="A37" s="2266"/>
      <c r="B37" s="421"/>
    </row>
    <row r="38" spans="1:2" ht="15">
      <c r="A38" s="2266"/>
      <c r="B38" s="421"/>
    </row>
    <row r="39" spans="1:2" ht="15">
      <c r="A39" s="419"/>
      <c r="B39" s="424"/>
    </row>
    <row r="40" spans="1:2" ht="15">
      <c r="A40" s="2266"/>
      <c r="B40" s="422"/>
    </row>
    <row r="41" spans="1:2" ht="15">
      <c r="A41" s="2266"/>
      <c r="B41" s="423"/>
    </row>
    <row r="42" spans="1:2" ht="15">
      <c r="A42" s="2266"/>
      <c r="B42" s="421"/>
    </row>
    <row r="43" spans="1:2" ht="15">
      <c r="A43" s="2266"/>
      <c r="B43" s="421"/>
    </row>
    <row r="44" spans="1:2" ht="15">
      <c r="A44" s="420"/>
      <c r="B44" s="420"/>
    </row>
    <row r="45" spans="1:2" ht="15">
      <c r="A45" s="420"/>
      <c r="B45" s="421"/>
    </row>
    <row r="46" spans="1:2" ht="15">
      <c r="A46" s="420"/>
      <c r="B46" s="422"/>
    </row>
    <row r="47" spans="1:2" ht="15">
      <c r="A47" s="420"/>
      <c r="B47" s="422"/>
    </row>
    <row r="48" spans="1:2" ht="15">
      <c r="A48" s="420"/>
      <c r="B48" s="423"/>
    </row>
    <row r="49" spans="1:2" ht="15">
      <c r="A49" s="420"/>
      <c r="B49" s="422"/>
    </row>
    <row r="50" spans="1:2" ht="15">
      <c r="A50" s="420"/>
      <c r="B50" s="422"/>
    </row>
  </sheetData>
  <sheetProtection/>
  <mergeCells count="4">
    <mergeCell ref="A42:A43"/>
    <mergeCell ref="A35:A36"/>
    <mergeCell ref="A37:A38"/>
    <mergeCell ref="A40:A4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2:I35"/>
  <sheetViews>
    <sheetView showGridLines="0" zoomScalePageLayoutView="0" workbookViewId="0" topLeftCell="A1">
      <selection activeCell="G14" sqref="G14"/>
    </sheetView>
  </sheetViews>
  <sheetFormatPr defaultColWidth="8.28125" defaultRowHeight="15"/>
  <cols>
    <col min="1" max="1" width="5.8515625" style="135" bestFit="1" customWidth="1"/>
    <col min="2" max="2" width="24.421875" style="1" bestFit="1" customWidth="1"/>
    <col min="3" max="3" width="8.28125" style="431" customWidth="1"/>
    <col min="4" max="4" width="8.7109375" style="1" customWidth="1"/>
    <col min="5" max="5" width="8.28125" style="1" customWidth="1"/>
    <col min="6" max="6" width="19.7109375" style="1" customWidth="1"/>
    <col min="7" max="7" width="8.28125" style="1" customWidth="1"/>
    <col min="8" max="8" width="10.7109375" style="1" customWidth="1"/>
    <col min="9" max="9" width="12.00390625" style="1" customWidth="1"/>
    <col min="10" max="16384" width="8.28125" style="1" customWidth="1"/>
  </cols>
  <sheetData>
    <row r="2" spans="1:9" ht="32.25" customHeight="1">
      <c r="A2" s="425" t="s">
        <v>165</v>
      </c>
      <c r="B2" s="425"/>
      <c r="C2" s="433"/>
      <c r="D2" s="433"/>
      <c r="E2" s="433"/>
      <c r="F2" s="433"/>
      <c r="H2" s="426" t="s">
        <v>39</v>
      </c>
      <c r="I2" s="3"/>
    </row>
    <row r="3" spans="1:9" s="428" customFormat="1" ht="28.5" customHeight="1">
      <c r="A3" s="427" t="s">
        <v>8</v>
      </c>
      <c r="B3" s="108" t="s">
        <v>18</v>
      </c>
      <c r="C3" s="380" t="s">
        <v>162</v>
      </c>
      <c r="D3" s="429" t="s">
        <v>163</v>
      </c>
      <c r="E3" s="429" t="s">
        <v>164</v>
      </c>
      <c r="F3" s="9" t="s">
        <v>158</v>
      </c>
      <c r="H3" s="7" t="s">
        <v>40</v>
      </c>
      <c r="I3" s="7" t="s">
        <v>51</v>
      </c>
    </row>
    <row r="4" spans="1:9" ht="15">
      <c r="A4" s="2267">
        <v>1</v>
      </c>
      <c r="B4" s="58" t="s">
        <v>27</v>
      </c>
      <c r="C4" s="432">
        <v>20</v>
      </c>
      <c r="D4" s="319"/>
      <c r="E4" s="319"/>
      <c r="F4" s="319"/>
      <c r="H4" s="12">
        <v>1</v>
      </c>
      <c r="I4" s="12">
        <v>20</v>
      </c>
    </row>
    <row r="5" spans="1:9" ht="15">
      <c r="A5" s="2267"/>
      <c r="B5" s="121" t="s">
        <v>142</v>
      </c>
      <c r="C5" s="432"/>
      <c r="D5" s="319"/>
      <c r="E5" s="319"/>
      <c r="F5" s="319"/>
      <c r="H5" s="15">
        <v>2</v>
      </c>
      <c r="I5" s="15">
        <v>18</v>
      </c>
    </row>
    <row r="6" spans="1:9" ht="15">
      <c r="A6" s="2267"/>
      <c r="B6" s="64" t="s">
        <v>139</v>
      </c>
      <c r="C6" s="432"/>
      <c r="D6" s="319"/>
      <c r="E6" s="319"/>
      <c r="F6" s="319"/>
      <c r="H6" s="12">
        <v>3</v>
      </c>
      <c r="I6" s="15">
        <v>16</v>
      </c>
    </row>
    <row r="7" spans="1:9" ht="15">
      <c r="A7" s="2267"/>
      <c r="B7" s="64" t="s">
        <v>15</v>
      </c>
      <c r="C7" s="432"/>
      <c r="D7" s="319"/>
      <c r="E7" s="319"/>
      <c r="F7" s="319"/>
      <c r="H7" s="15">
        <v>4</v>
      </c>
      <c r="I7" s="15">
        <v>14</v>
      </c>
    </row>
    <row r="8" spans="1:9" ht="15">
      <c r="A8" s="2267">
        <v>2</v>
      </c>
      <c r="B8" s="64" t="s">
        <v>67</v>
      </c>
      <c r="C8" s="432">
        <v>18</v>
      </c>
      <c r="D8" s="319"/>
      <c r="E8" s="319"/>
      <c r="F8" s="319"/>
      <c r="H8" s="12">
        <v>5</v>
      </c>
      <c r="I8" s="15">
        <v>13</v>
      </c>
    </row>
    <row r="9" spans="1:9" ht="15">
      <c r="A9" s="2267"/>
      <c r="B9" s="123" t="s">
        <v>66</v>
      </c>
      <c r="C9" s="432"/>
      <c r="D9" s="319"/>
      <c r="E9" s="319"/>
      <c r="F9" s="319"/>
      <c r="H9" s="15">
        <v>6</v>
      </c>
      <c r="I9" s="15">
        <v>12</v>
      </c>
    </row>
    <row r="10" spans="1:9" ht="15">
      <c r="A10" s="2267"/>
      <c r="B10" s="127" t="s">
        <v>32</v>
      </c>
      <c r="C10" s="432"/>
      <c r="D10" s="319"/>
      <c r="E10" s="319"/>
      <c r="F10" s="319"/>
      <c r="H10" s="12">
        <v>7</v>
      </c>
      <c r="I10" s="15">
        <v>11</v>
      </c>
    </row>
    <row r="11" spans="1:9" ht="15">
      <c r="A11" s="2267"/>
      <c r="B11" s="58" t="s">
        <v>29</v>
      </c>
      <c r="C11" s="432"/>
      <c r="D11" s="319"/>
      <c r="E11" s="319"/>
      <c r="F11" s="319"/>
      <c r="H11" s="15">
        <v>8</v>
      </c>
      <c r="I11" s="15">
        <v>10</v>
      </c>
    </row>
    <row r="12" spans="1:9" ht="15">
      <c r="A12" s="2267">
        <v>3</v>
      </c>
      <c r="B12" s="62" t="s">
        <v>76</v>
      </c>
      <c r="C12" s="432">
        <v>16</v>
      </c>
      <c r="D12" s="319"/>
      <c r="E12" s="319"/>
      <c r="F12" s="319"/>
      <c r="H12" s="12">
        <v>9</v>
      </c>
      <c r="I12" s="15">
        <v>9</v>
      </c>
    </row>
    <row r="13" spans="1:9" ht="15">
      <c r="A13" s="2267"/>
      <c r="B13" s="63" t="s">
        <v>69</v>
      </c>
      <c r="C13" s="432"/>
      <c r="D13" s="319"/>
      <c r="E13" s="319"/>
      <c r="F13" s="319"/>
      <c r="H13" s="15">
        <v>10</v>
      </c>
      <c r="I13" s="15">
        <v>8</v>
      </c>
    </row>
    <row r="14" spans="1:9" ht="15">
      <c r="A14" s="2267"/>
      <c r="B14" s="319" t="s">
        <v>129</v>
      </c>
      <c r="C14" s="432"/>
      <c r="D14" s="319"/>
      <c r="E14" s="319"/>
      <c r="F14" s="319"/>
      <c r="H14" s="12">
        <v>11</v>
      </c>
      <c r="I14" s="15">
        <v>7</v>
      </c>
    </row>
    <row r="15" spans="1:9" ht="15">
      <c r="A15" s="2267"/>
      <c r="B15" s="63" t="s">
        <v>30</v>
      </c>
      <c r="C15" s="432"/>
      <c r="D15" s="319"/>
      <c r="E15" s="319"/>
      <c r="F15" s="319"/>
      <c r="H15" s="15">
        <v>12</v>
      </c>
      <c r="I15" s="15">
        <v>6</v>
      </c>
    </row>
    <row r="16" spans="1:9" ht="15">
      <c r="A16" s="2267">
        <v>4</v>
      </c>
      <c r="B16" s="59" t="s">
        <v>138</v>
      </c>
      <c r="C16" s="432">
        <v>14</v>
      </c>
      <c r="D16" s="319"/>
      <c r="E16" s="319"/>
      <c r="F16" s="319"/>
      <c r="H16" s="12">
        <v>13</v>
      </c>
      <c r="I16" s="15">
        <v>5</v>
      </c>
    </row>
    <row r="17" spans="1:9" ht="15">
      <c r="A17" s="2267"/>
      <c r="B17" s="63" t="s">
        <v>13</v>
      </c>
      <c r="C17" s="432"/>
      <c r="D17" s="319"/>
      <c r="E17" s="319"/>
      <c r="F17" s="319"/>
      <c r="H17" s="15">
        <v>14</v>
      </c>
      <c r="I17" s="15">
        <v>4</v>
      </c>
    </row>
    <row r="18" spans="1:9" ht="15">
      <c r="A18" s="2267"/>
      <c r="B18" s="63" t="s">
        <v>25</v>
      </c>
      <c r="C18" s="432"/>
      <c r="D18" s="319"/>
      <c r="E18" s="319"/>
      <c r="F18" s="319"/>
      <c r="H18" s="12">
        <v>15</v>
      </c>
      <c r="I18" s="15">
        <v>3</v>
      </c>
    </row>
    <row r="19" spans="1:9" ht="15">
      <c r="A19" s="2267"/>
      <c r="B19" s="60" t="s">
        <v>28</v>
      </c>
      <c r="C19" s="432"/>
      <c r="D19" s="319"/>
      <c r="E19" s="319"/>
      <c r="F19" s="319"/>
      <c r="H19" s="15">
        <v>16</v>
      </c>
      <c r="I19" s="15">
        <v>2</v>
      </c>
    </row>
    <row r="20" spans="1:9" ht="15">
      <c r="A20" s="2267">
        <v>5</v>
      </c>
      <c r="B20" s="64" t="s">
        <v>35</v>
      </c>
      <c r="C20" s="432">
        <v>13</v>
      </c>
      <c r="D20" s="319"/>
      <c r="E20" s="319"/>
      <c r="F20" s="319"/>
      <c r="H20" s="12" t="s">
        <v>54</v>
      </c>
      <c r="I20" s="15">
        <v>1</v>
      </c>
    </row>
    <row r="21" spans="1:6" ht="14.25">
      <c r="A21" s="2267"/>
      <c r="B21" s="64" t="s">
        <v>17</v>
      </c>
      <c r="C21" s="432"/>
      <c r="D21" s="319"/>
      <c r="E21" s="319"/>
      <c r="F21" s="319"/>
    </row>
    <row r="22" spans="1:6" ht="14.25">
      <c r="A22" s="2267"/>
      <c r="B22" s="122" t="s">
        <v>75</v>
      </c>
      <c r="C22" s="432"/>
      <c r="D22" s="319"/>
      <c r="E22" s="319"/>
      <c r="F22" s="319"/>
    </row>
    <row r="23" spans="1:6" ht="14.25">
      <c r="A23" s="2267"/>
      <c r="B23" s="124" t="s">
        <v>33</v>
      </c>
      <c r="C23" s="432"/>
      <c r="D23" s="319"/>
      <c r="E23" s="319"/>
      <c r="F23" s="319"/>
    </row>
    <row r="24" spans="1:6" ht="14.25">
      <c r="A24" s="2267">
        <v>6</v>
      </c>
      <c r="B24" s="430" t="s">
        <v>12</v>
      </c>
      <c r="C24" s="432">
        <v>12</v>
      </c>
      <c r="D24" s="319"/>
      <c r="E24" s="319"/>
      <c r="F24" s="319"/>
    </row>
    <row r="25" spans="1:6" ht="14.25">
      <c r="A25" s="2267"/>
      <c r="B25" s="128" t="s">
        <v>16</v>
      </c>
      <c r="C25" s="432"/>
      <c r="D25" s="319"/>
      <c r="E25" s="319"/>
      <c r="F25" s="319"/>
    </row>
    <row r="26" spans="1:6" ht="14.25" collapsed="1">
      <c r="A26" s="2267"/>
      <c r="B26" s="60" t="s">
        <v>71</v>
      </c>
      <c r="C26" s="432"/>
      <c r="D26" s="319"/>
      <c r="E26" s="319"/>
      <c r="F26" s="319"/>
    </row>
    <row r="27" spans="1:6" ht="14.25">
      <c r="A27" s="2267"/>
      <c r="B27" s="60" t="s">
        <v>65</v>
      </c>
      <c r="C27" s="432"/>
      <c r="D27" s="319"/>
      <c r="E27" s="319"/>
      <c r="F27" s="319"/>
    </row>
    <row r="28" spans="1:6" s="112" customFormat="1" ht="14.25">
      <c r="A28" s="2268">
        <v>7</v>
      </c>
      <c r="B28" s="59" t="s">
        <v>73</v>
      </c>
      <c r="C28" s="432">
        <v>11</v>
      </c>
      <c r="D28" s="319"/>
      <c r="E28" s="368"/>
      <c r="F28" s="368"/>
    </row>
    <row r="29" spans="1:6" ht="14.25">
      <c r="A29" s="2269"/>
      <c r="B29" s="59" t="s">
        <v>70</v>
      </c>
      <c r="C29" s="432"/>
      <c r="D29" s="319"/>
      <c r="E29" s="319"/>
      <c r="F29" s="319"/>
    </row>
    <row r="30" spans="1:6" ht="14.25">
      <c r="A30" s="2269"/>
      <c r="B30" s="59" t="s">
        <v>119</v>
      </c>
      <c r="C30" s="432"/>
      <c r="D30" s="319"/>
      <c r="E30" s="319"/>
      <c r="F30" s="319"/>
    </row>
    <row r="31" spans="1:6" ht="14.25">
      <c r="A31" s="2270"/>
      <c r="B31" s="319" t="s">
        <v>130</v>
      </c>
      <c r="C31" s="432"/>
      <c r="D31" s="319"/>
      <c r="E31" s="319"/>
      <c r="F31" s="319"/>
    </row>
    <row r="32" spans="1:6" ht="14.25">
      <c r="A32" s="2268">
        <v>8</v>
      </c>
      <c r="B32" s="64" t="s">
        <v>72</v>
      </c>
      <c r="C32" s="432">
        <v>10</v>
      </c>
      <c r="D32" s="319"/>
      <c r="E32" s="319"/>
      <c r="F32" s="319"/>
    </row>
    <row r="33" spans="1:6" ht="14.25">
      <c r="A33" s="2269"/>
      <c r="B33" s="64" t="s">
        <v>68</v>
      </c>
      <c r="C33" s="432"/>
      <c r="D33" s="319"/>
      <c r="E33" s="319"/>
      <c r="F33" s="319"/>
    </row>
    <row r="34" spans="1:6" ht="14.25">
      <c r="A34" s="2269"/>
      <c r="B34" s="64" t="s">
        <v>14</v>
      </c>
      <c r="C34" s="432"/>
      <c r="D34" s="319"/>
      <c r="E34" s="319"/>
      <c r="F34" s="319"/>
    </row>
    <row r="35" spans="1:6" ht="14.25">
      <c r="A35" s="2270"/>
      <c r="B35" s="64" t="s">
        <v>137</v>
      </c>
      <c r="C35" s="432"/>
      <c r="D35" s="319"/>
      <c r="E35" s="319"/>
      <c r="F35" s="319"/>
    </row>
  </sheetData>
  <sheetProtection/>
  <mergeCells count="8">
    <mergeCell ref="A4:A7"/>
    <mergeCell ref="A12:A15"/>
    <mergeCell ref="A8:A11"/>
    <mergeCell ref="A28:A31"/>
    <mergeCell ref="A32:A35"/>
    <mergeCell ref="A16:A19"/>
    <mergeCell ref="A20:A23"/>
    <mergeCell ref="A24:A2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66"/>
  <sheetViews>
    <sheetView showGridLines="0" zoomScalePageLayoutView="0" workbookViewId="0" topLeftCell="A1">
      <selection activeCell="I48" sqref="I48"/>
    </sheetView>
  </sheetViews>
  <sheetFormatPr defaultColWidth="8.28125" defaultRowHeight="15"/>
  <cols>
    <col min="1" max="1" width="5.8515625" style="135" bestFit="1" customWidth="1"/>
    <col min="2" max="2" width="24.421875" style="1" bestFit="1" customWidth="1"/>
    <col min="3" max="6" width="6.8515625" style="1" customWidth="1"/>
    <col min="7" max="7" width="7.421875" style="1" bestFit="1" customWidth="1"/>
    <col min="8" max="8" width="10.00390625" style="1" bestFit="1" customWidth="1"/>
    <col min="9" max="9" width="10.7109375" style="1" bestFit="1" customWidth="1"/>
    <col min="10" max="10" width="9.7109375" style="1" bestFit="1" customWidth="1"/>
    <col min="11" max="11" width="10.28125" style="1" bestFit="1" customWidth="1"/>
    <col min="12" max="12" width="8.28125" style="1" customWidth="1"/>
    <col min="13" max="13" width="22.140625" style="1" bestFit="1" customWidth="1"/>
    <col min="14" max="16384" width="8.28125" style="1" customWidth="1"/>
  </cols>
  <sheetData>
    <row r="2" spans="1:11" ht="15" thickBot="1">
      <c r="A2" s="2034" t="s">
        <v>64</v>
      </c>
      <c r="B2" s="2034"/>
      <c r="C2" s="2034"/>
      <c r="D2" s="2034"/>
      <c r="E2" s="2034"/>
      <c r="F2" s="2034"/>
      <c r="G2" s="2034"/>
      <c r="H2" s="2034"/>
      <c r="I2" s="2034"/>
      <c r="J2" s="2034"/>
      <c r="K2" s="114"/>
    </row>
    <row r="3" spans="1:11" ht="14.25">
      <c r="A3" s="1984" t="s">
        <v>8</v>
      </c>
      <c r="B3" s="1987" t="s">
        <v>18</v>
      </c>
      <c r="C3" s="1987" t="s">
        <v>9</v>
      </c>
      <c r="D3" s="1987"/>
      <c r="E3" s="1987"/>
      <c r="F3" s="1987"/>
      <c r="G3" s="2036" t="s">
        <v>19</v>
      </c>
      <c r="H3" s="104" t="s">
        <v>20</v>
      </c>
      <c r="I3" s="2038" t="s">
        <v>22</v>
      </c>
      <c r="J3" s="2038" t="s">
        <v>23</v>
      </c>
      <c r="K3" s="2043" t="s">
        <v>5</v>
      </c>
    </row>
    <row r="4" spans="1:11" ht="15" thickBot="1">
      <c r="A4" s="1993"/>
      <c r="B4" s="2035"/>
      <c r="C4" s="107">
        <v>1</v>
      </c>
      <c r="D4" s="107">
        <v>2</v>
      </c>
      <c r="E4" s="107">
        <v>3</v>
      </c>
      <c r="F4" s="107">
        <v>4</v>
      </c>
      <c r="G4" s="2037"/>
      <c r="H4" s="309" t="s">
        <v>21</v>
      </c>
      <c r="I4" s="2039"/>
      <c r="J4" s="2039"/>
      <c r="K4" s="2044"/>
    </row>
    <row r="5" spans="1:11" ht="14.25">
      <c r="A5" s="1995">
        <v>1</v>
      </c>
      <c r="B5" s="317" t="s">
        <v>27</v>
      </c>
      <c r="C5" s="109">
        <v>206</v>
      </c>
      <c r="D5" s="109">
        <v>189</v>
      </c>
      <c r="E5" s="109">
        <v>209</v>
      </c>
      <c r="F5" s="109">
        <v>181</v>
      </c>
      <c r="G5" s="171">
        <f aca="true" t="shared" si="0" ref="G5:G36">SUM(C5:F5)</f>
        <v>785</v>
      </c>
      <c r="H5" s="172">
        <f>G5+G6+G7+G8</f>
        <v>2958</v>
      </c>
      <c r="I5" s="162">
        <f>AVERAGE(C5:F8)</f>
        <v>184.875</v>
      </c>
      <c r="J5" s="169">
        <f>_xlfn.IFERROR(AVERAGE(C5:F5),0)</f>
        <v>196.25</v>
      </c>
      <c r="K5" s="2045">
        <f>H5-$H$17</f>
        <v>168</v>
      </c>
    </row>
    <row r="6" spans="1:11" ht="14.25">
      <c r="A6" s="1995"/>
      <c r="B6" s="121" t="s">
        <v>142</v>
      </c>
      <c r="C6" s="108">
        <v>181</v>
      </c>
      <c r="D6" s="108">
        <v>175</v>
      </c>
      <c r="E6" s="108">
        <v>189</v>
      </c>
      <c r="F6" s="108">
        <v>163</v>
      </c>
      <c r="G6" s="165">
        <f t="shared" si="0"/>
        <v>708</v>
      </c>
      <c r="H6" s="168">
        <f>G5+G6+G7+G8</f>
        <v>2958</v>
      </c>
      <c r="I6" s="161"/>
      <c r="J6" s="166">
        <f aca="true" t="shared" si="1" ref="J6:J36">_xlfn.IFERROR(AVERAGE(C6:F6),0)</f>
        <v>177</v>
      </c>
      <c r="K6" s="2041"/>
    </row>
    <row r="7" spans="1:11" ht="14.25">
      <c r="A7" s="1995"/>
      <c r="B7" s="64" t="s">
        <v>139</v>
      </c>
      <c r="C7" s="108">
        <v>187</v>
      </c>
      <c r="D7" s="108">
        <v>172</v>
      </c>
      <c r="E7" s="108">
        <v>180</v>
      </c>
      <c r="F7" s="108">
        <v>151</v>
      </c>
      <c r="G7" s="165">
        <f t="shared" si="0"/>
        <v>690</v>
      </c>
      <c r="H7" s="168">
        <f>G5+G6+G7+G8</f>
        <v>2958</v>
      </c>
      <c r="I7" s="162"/>
      <c r="J7" s="166">
        <f t="shared" si="1"/>
        <v>172.5</v>
      </c>
      <c r="K7" s="2041"/>
    </row>
    <row r="8" spans="1:11" ht="15" thickBot="1">
      <c r="A8" s="1996"/>
      <c r="B8" s="129" t="s">
        <v>15</v>
      </c>
      <c r="C8" s="107">
        <v>189</v>
      </c>
      <c r="D8" s="107">
        <v>213</v>
      </c>
      <c r="E8" s="107">
        <v>203</v>
      </c>
      <c r="F8" s="107">
        <v>170</v>
      </c>
      <c r="G8" s="176">
        <f t="shared" si="0"/>
        <v>775</v>
      </c>
      <c r="H8" s="177">
        <f>G5+G6+G7+G8</f>
        <v>2958</v>
      </c>
      <c r="I8" s="163"/>
      <c r="J8" s="178">
        <f t="shared" si="1"/>
        <v>193.75</v>
      </c>
      <c r="K8" s="2042"/>
    </row>
    <row r="9" spans="1:11" ht="14.25">
      <c r="A9" s="1995">
        <v>2</v>
      </c>
      <c r="B9" s="103" t="s">
        <v>76</v>
      </c>
      <c r="C9" s="110">
        <v>164</v>
      </c>
      <c r="D9" s="109">
        <v>181</v>
      </c>
      <c r="E9" s="109">
        <v>200</v>
      </c>
      <c r="F9" s="109">
        <v>217</v>
      </c>
      <c r="G9" s="171">
        <f t="shared" si="0"/>
        <v>762</v>
      </c>
      <c r="H9" s="172">
        <f>G9+G10+G11+G12</f>
        <v>2931</v>
      </c>
      <c r="I9" s="162">
        <f>AVERAGE(C9:F12)</f>
        <v>183.1875</v>
      </c>
      <c r="J9" s="169">
        <f t="shared" si="1"/>
        <v>190.5</v>
      </c>
      <c r="K9" s="2045">
        <f>H9-$H$17</f>
        <v>141</v>
      </c>
    </row>
    <row r="10" spans="1:11" ht="14.25">
      <c r="A10" s="1995"/>
      <c r="B10" s="63" t="s">
        <v>69</v>
      </c>
      <c r="C10" s="105">
        <v>189</v>
      </c>
      <c r="D10" s="108">
        <v>170</v>
      </c>
      <c r="E10" s="108">
        <v>234</v>
      </c>
      <c r="F10" s="108">
        <v>175</v>
      </c>
      <c r="G10" s="165">
        <f t="shared" si="0"/>
        <v>768</v>
      </c>
      <c r="H10" s="168">
        <f>G9+G10+G11+G12</f>
        <v>2931</v>
      </c>
      <c r="I10" s="161"/>
      <c r="J10" s="166">
        <f t="shared" si="1"/>
        <v>192</v>
      </c>
      <c r="K10" s="2041"/>
    </row>
    <row r="11" spans="1:11" ht="14.25">
      <c r="A11" s="1995"/>
      <c r="B11" s="319" t="s">
        <v>129</v>
      </c>
      <c r="C11" s="108">
        <v>140</v>
      </c>
      <c r="D11" s="108">
        <v>217</v>
      </c>
      <c r="E11" s="108">
        <v>199</v>
      </c>
      <c r="F11" s="108">
        <v>141</v>
      </c>
      <c r="G11" s="165">
        <f t="shared" si="0"/>
        <v>697</v>
      </c>
      <c r="H11" s="168">
        <f>G9+G10+G11+G12</f>
        <v>2931</v>
      </c>
      <c r="I11" s="162"/>
      <c r="J11" s="166">
        <f t="shared" si="1"/>
        <v>174.25</v>
      </c>
      <c r="K11" s="2041"/>
    </row>
    <row r="12" spans="1:11" ht="15" thickBot="1">
      <c r="A12" s="1995"/>
      <c r="B12" s="185" t="s">
        <v>30</v>
      </c>
      <c r="C12" s="158">
        <v>150</v>
      </c>
      <c r="D12" s="158">
        <v>207</v>
      </c>
      <c r="E12" s="158">
        <v>210</v>
      </c>
      <c r="F12" s="158">
        <v>137</v>
      </c>
      <c r="G12" s="167">
        <f t="shared" si="0"/>
        <v>704</v>
      </c>
      <c r="H12" s="168">
        <f>G9+G10+G11+G12</f>
        <v>2931</v>
      </c>
      <c r="I12" s="161"/>
      <c r="J12" s="180">
        <f t="shared" si="1"/>
        <v>176</v>
      </c>
      <c r="K12" s="2046"/>
    </row>
    <row r="13" spans="1:11" ht="14.25">
      <c r="A13" s="1994">
        <v>3</v>
      </c>
      <c r="B13" s="181" t="s">
        <v>67</v>
      </c>
      <c r="C13" s="159">
        <v>191</v>
      </c>
      <c r="D13" s="159">
        <v>140</v>
      </c>
      <c r="E13" s="159">
        <v>155</v>
      </c>
      <c r="F13" s="159">
        <v>191</v>
      </c>
      <c r="G13" s="173">
        <f t="shared" si="0"/>
        <v>677</v>
      </c>
      <c r="H13" s="174">
        <f>G13+G14+G15+G16</f>
        <v>2811</v>
      </c>
      <c r="I13" s="160">
        <f>AVERAGE(C13:F16)</f>
        <v>175.6875</v>
      </c>
      <c r="J13" s="175">
        <f t="shared" si="1"/>
        <v>169.25</v>
      </c>
      <c r="K13" s="2040">
        <f>H13-$H$17</f>
        <v>21</v>
      </c>
    </row>
    <row r="14" spans="1:11" ht="14.25">
      <c r="A14" s="1995"/>
      <c r="B14" s="123" t="s">
        <v>66</v>
      </c>
      <c r="C14" s="105">
        <v>144</v>
      </c>
      <c r="D14" s="105">
        <v>165</v>
      </c>
      <c r="E14" s="105">
        <v>133</v>
      </c>
      <c r="F14" s="105">
        <v>195</v>
      </c>
      <c r="G14" s="165">
        <f t="shared" si="0"/>
        <v>637</v>
      </c>
      <c r="H14" s="168">
        <f>G13+G14+G15+G16</f>
        <v>2811</v>
      </c>
      <c r="I14" s="161"/>
      <c r="J14" s="166">
        <f t="shared" si="1"/>
        <v>159.25</v>
      </c>
      <c r="K14" s="2041"/>
    </row>
    <row r="15" spans="1:11" ht="14.25">
      <c r="A15" s="1995"/>
      <c r="B15" s="127" t="s">
        <v>32</v>
      </c>
      <c r="C15" s="108">
        <v>167</v>
      </c>
      <c r="D15" s="108">
        <v>130</v>
      </c>
      <c r="E15" s="108">
        <v>170</v>
      </c>
      <c r="F15" s="108">
        <v>179</v>
      </c>
      <c r="G15" s="165">
        <f t="shared" si="0"/>
        <v>646</v>
      </c>
      <c r="H15" s="168">
        <f>G13+G14+G15+G16</f>
        <v>2811</v>
      </c>
      <c r="I15" s="162"/>
      <c r="J15" s="166">
        <f t="shared" si="1"/>
        <v>161.5</v>
      </c>
      <c r="K15" s="2041"/>
    </row>
    <row r="16" spans="1:11" ht="15" thickBot="1">
      <c r="A16" s="1996"/>
      <c r="B16" s="131" t="s">
        <v>29</v>
      </c>
      <c r="C16" s="107">
        <v>203</v>
      </c>
      <c r="D16" s="107">
        <v>255</v>
      </c>
      <c r="E16" s="107">
        <v>194</v>
      </c>
      <c r="F16" s="107">
        <v>199</v>
      </c>
      <c r="G16" s="176">
        <f t="shared" si="0"/>
        <v>851</v>
      </c>
      <c r="H16" s="177">
        <f>G13+G14+G15+G16</f>
        <v>2811</v>
      </c>
      <c r="I16" s="163"/>
      <c r="J16" s="178">
        <f t="shared" si="1"/>
        <v>212.75</v>
      </c>
      <c r="K16" s="2042"/>
    </row>
    <row r="17" spans="1:11" ht="14.25">
      <c r="A17" s="1995">
        <v>4</v>
      </c>
      <c r="B17" s="170" t="s">
        <v>138</v>
      </c>
      <c r="C17" s="109">
        <v>169</v>
      </c>
      <c r="D17" s="109">
        <v>182</v>
      </c>
      <c r="E17" s="109">
        <v>155</v>
      </c>
      <c r="F17" s="109">
        <v>162</v>
      </c>
      <c r="G17" s="171">
        <f t="shared" si="0"/>
        <v>668</v>
      </c>
      <c r="H17" s="172">
        <f>G17+G18+G19+G20</f>
        <v>2790</v>
      </c>
      <c r="I17" s="162">
        <f>AVERAGE(C17:F20)</f>
        <v>174.375</v>
      </c>
      <c r="J17" s="169">
        <f t="shared" si="1"/>
        <v>167</v>
      </c>
      <c r="K17" s="2045">
        <f>H17-$H$17</f>
        <v>0</v>
      </c>
    </row>
    <row r="18" spans="1:11" ht="14.25">
      <c r="A18" s="1995"/>
      <c r="B18" s="63" t="s">
        <v>13</v>
      </c>
      <c r="C18" s="108">
        <v>202</v>
      </c>
      <c r="D18" s="108">
        <v>177</v>
      </c>
      <c r="E18" s="108">
        <v>171</v>
      </c>
      <c r="F18" s="108">
        <v>215</v>
      </c>
      <c r="G18" s="165">
        <f t="shared" si="0"/>
        <v>765</v>
      </c>
      <c r="H18" s="168">
        <f>G17+G18+G19+G20</f>
        <v>2790</v>
      </c>
      <c r="I18" s="161"/>
      <c r="J18" s="166">
        <f t="shared" si="1"/>
        <v>191.25</v>
      </c>
      <c r="K18" s="2041"/>
    </row>
    <row r="19" spans="1:11" ht="14.25">
      <c r="A19" s="1995"/>
      <c r="B19" s="63" t="s">
        <v>25</v>
      </c>
      <c r="C19" s="108">
        <v>224</v>
      </c>
      <c r="D19" s="108">
        <v>132</v>
      </c>
      <c r="E19" s="108">
        <v>150</v>
      </c>
      <c r="F19" s="108">
        <v>158</v>
      </c>
      <c r="G19" s="165">
        <f t="shared" si="0"/>
        <v>664</v>
      </c>
      <c r="H19" s="168">
        <f>G17+G18+G19+G20</f>
        <v>2790</v>
      </c>
      <c r="I19" s="162"/>
      <c r="J19" s="166">
        <f t="shared" si="1"/>
        <v>166</v>
      </c>
      <c r="K19" s="2041"/>
    </row>
    <row r="20" spans="1:11" ht="15" thickBot="1">
      <c r="A20" s="2048"/>
      <c r="B20" s="322" t="s">
        <v>28</v>
      </c>
      <c r="C20" s="316">
        <v>151</v>
      </c>
      <c r="D20" s="316">
        <v>152</v>
      </c>
      <c r="E20" s="316">
        <v>182</v>
      </c>
      <c r="F20" s="316">
        <v>208</v>
      </c>
      <c r="G20" s="323">
        <f t="shared" si="0"/>
        <v>693</v>
      </c>
      <c r="H20" s="324">
        <f>G17+G18+G19+G20</f>
        <v>2790</v>
      </c>
      <c r="I20" s="325"/>
      <c r="J20" s="326">
        <f t="shared" si="1"/>
        <v>173.25</v>
      </c>
      <c r="K20" s="2047"/>
    </row>
    <row r="21" spans="1:11" ht="14.25">
      <c r="A21" s="1995">
        <v>5</v>
      </c>
      <c r="B21" s="102" t="s">
        <v>35</v>
      </c>
      <c r="C21" s="109">
        <v>169</v>
      </c>
      <c r="D21" s="110">
        <v>214</v>
      </c>
      <c r="E21" s="110">
        <v>128</v>
      </c>
      <c r="F21" s="110">
        <v>146</v>
      </c>
      <c r="G21" s="171">
        <f t="shared" si="0"/>
        <v>657</v>
      </c>
      <c r="H21" s="172">
        <f>G21+G22+G23+G24</f>
        <v>2781</v>
      </c>
      <c r="I21" s="162">
        <f>AVERAGE(C21:F24)</f>
        <v>173.8125</v>
      </c>
      <c r="J21" s="169">
        <f t="shared" si="1"/>
        <v>164.25</v>
      </c>
      <c r="K21" s="2045">
        <f>H21-$H$17</f>
        <v>-9</v>
      </c>
    </row>
    <row r="22" spans="1:11" ht="14.25">
      <c r="A22" s="1995"/>
      <c r="B22" s="64" t="s">
        <v>17</v>
      </c>
      <c r="C22" s="108">
        <v>171</v>
      </c>
      <c r="D22" s="108">
        <v>171</v>
      </c>
      <c r="E22" s="105">
        <v>197</v>
      </c>
      <c r="F22" s="105">
        <v>147</v>
      </c>
      <c r="G22" s="165">
        <f t="shared" si="0"/>
        <v>686</v>
      </c>
      <c r="H22" s="168">
        <f>G21+G22+G23+G24</f>
        <v>2781</v>
      </c>
      <c r="I22" s="161"/>
      <c r="J22" s="166">
        <f t="shared" si="1"/>
        <v>171.5</v>
      </c>
      <c r="K22" s="2041"/>
    </row>
    <row r="23" spans="1:11" ht="14.25">
      <c r="A23" s="1995"/>
      <c r="B23" s="122" t="s">
        <v>75</v>
      </c>
      <c r="C23" s="108">
        <v>206</v>
      </c>
      <c r="D23" s="108">
        <v>153</v>
      </c>
      <c r="E23" s="108">
        <v>139</v>
      </c>
      <c r="F23" s="108">
        <v>202</v>
      </c>
      <c r="G23" s="165">
        <f t="shared" si="0"/>
        <v>700</v>
      </c>
      <c r="H23" s="168">
        <f>G21+G22+G23+G24</f>
        <v>2781</v>
      </c>
      <c r="I23" s="162"/>
      <c r="J23" s="166">
        <f t="shared" si="1"/>
        <v>175</v>
      </c>
      <c r="K23" s="2041"/>
    </row>
    <row r="24" spans="1:11" ht="15" thickBot="1">
      <c r="A24" s="1996"/>
      <c r="B24" s="321" t="s">
        <v>33</v>
      </c>
      <c r="C24" s="107">
        <v>162</v>
      </c>
      <c r="D24" s="107">
        <v>227</v>
      </c>
      <c r="E24" s="107">
        <v>144</v>
      </c>
      <c r="F24" s="107">
        <v>205</v>
      </c>
      <c r="G24" s="176">
        <f t="shared" si="0"/>
        <v>738</v>
      </c>
      <c r="H24" s="177">
        <f>G21+G22+G23+G24</f>
        <v>2781</v>
      </c>
      <c r="I24" s="163"/>
      <c r="J24" s="178">
        <f t="shared" si="1"/>
        <v>184.5</v>
      </c>
      <c r="K24" s="2042"/>
    </row>
    <row r="25" spans="1:11" ht="14.25">
      <c r="A25" s="1995">
        <v>6</v>
      </c>
      <c r="B25" s="186" t="s">
        <v>12</v>
      </c>
      <c r="C25" s="110">
        <v>180</v>
      </c>
      <c r="D25" s="110">
        <v>207</v>
      </c>
      <c r="E25" s="110">
        <v>169</v>
      </c>
      <c r="F25" s="110">
        <v>183</v>
      </c>
      <c r="G25" s="171">
        <f t="shared" si="0"/>
        <v>739</v>
      </c>
      <c r="H25" s="172">
        <f>G25+G26+G27+G28</f>
        <v>2761</v>
      </c>
      <c r="I25" s="162">
        <f>AVERAGE(C25:F28)</f>
        <v>172.5625</v>
      </c>
      <c r="J25" s="169">
        <f t="shared" si="1"/>
        <v>184.75</v>
      </c>
      <c r="K25" s="2045">
        <f>H25-$H$17</f>
        <v>-29</v>
      </c>
    </row>
    <row r="26" spans="1:11" ht="14.25">
      <c r="A26" s="1995"/>
      <c r="B26" s="128" t="s">
        <v>16</v>
      </c>
      <c r="C26" s="108">
        <v>148</v>
      </c>
      <c r="D26" s="105">
        <v>186</v>
      </c>
      <c r="E26" s="105">
        <v>176</v>
      </c>
      <c r="F26" s="105">
        <v>188</v>
      </c>
      <c r="G26" s="165">
        <f t="shared" si="0"/>
        <v>698</v>
      </c>
      <c r="H26" s="168">
        <f>G25+G26+G27+G28</f>
        <v>2761</v>
      </c>
      <c r="I26" s="161"/>
      <c r="J26" s="166">
        <f t="shared" si="1"/>
        <v>174.5</v>
      </c>
      <c r="K26" s="2041"/>
    </row>
    <row r="27" spans="1:11" ht="14.25" collapsed="1">
      <c r="A27" s="1995"/>
      <c r="B27" s="320" t="s">
        <v>71</v>
      </c>
      <c r="C27" s="108">
        <v>109</v>
      </c>
      <c r="D27" s="105">
        <v>135</v>
      </c>
      <c r="E27" s="105">
        <v>124</v>
      </c>
      <c r="F27" s="105">
        <v>125</v>
      </c>
      <c r="G27" s="165">
        <f t="shared" si="0"/>
        <v>493</v>
      </c>
      <c r="H27" s="168">
        <f>G25+G26+G27+G28</f>
        <v>2761</v>
      </c>
      <c r="I27" s="162"/>
      <c r="J27" s="166">
        <f t="shared" si="1"/>
        <v>123.25</v>
      </c>
      <c r="K27" s="2041"/>
    </row>
    <row r="28" spans="1:11" ht="15" thickBot="1">
      <c r="A28" s="1995"/>
      <c r="B28" s="179" t="s">
        <v>65</v>
      </c>
      <c r="C28" s="158">
        <v>231</v>
      </c>
      <c r="D28" s="183">
        <v>228</v>
      </c>
      <c r="E28" s="183">
        <v>169</v>
      </c>
      <c r="F28" s="183">
        <v>203</v>
      </c>
      <c r="G28" s="167">
        <f t="shared" si="0"/>
        <v>831</v>
      </c>
      <c r="H28" s="168">
        <f>G25+G26+G27+G28</f>
        <v>2761</v>
      </c>
      <c r="I28" s="161"/>
      <c r="J28" s="180">
        <f t="shared" si="1"/>
        <v>207.75</v>
      </c>
      <c r="K28" s="2046"/>
    </row>
    <row r="29" spans="1:13" s="112" customFormat="1" ht="14.25">
      <c r="A29" s="312">
        <v>7</v>
      </c>
      <c r="B29" s="184" t="s">
        <v>73</v>
      </c>
      <c r="C29" s="104">
        <v>176</v>
      </c>
      <c r="D29" s="104">
        <v>182</v>
      </c>
      <c r="E29" s="104">
        <v>137</v>
      </c>
      <c r="F29" s="104">
        <v>180</v>
      </c>
      <c r="G29" s="173">
        <f t="shared" si="0"/>
        <v>675</v>
      </c>
      <c r="H29" s="174">
        <f>G29+G30+G31+G32</f>
        <v>2621</v>
      </c>
      <c r="I29" s="160">
        <f>AVERAGE(C29:F32)</f>
        <v>163.8125</v>
      </c>
      <c r="J29" s="175">
        <f t="shared" si="1"/>
        <v>168.75</v>
      </c>
      <c r="K29" s="2040">
        <f>H29-$H$17</f>
        <v>-169</v>
      </c>
      <c r="M29" s="1"/>
    </row>
    <row r="30" spans="1:11" ht="14.25">
      <c r="A30" s="313"/>
      <c r="B30" s="59" t="s">
        <v>70</v>
      </c>
      <c r="C30" s="108">
        <v>153</v>
      </c>
      <c r="D30" s="108">
        <v>191</v>
      </c>
      <c r="E30" s="108">
        <v>148</v>
      </c>
      <c r="F30" s="108">
        <v>147</v>
      </c>
      <c r="G30" s="165">
        <f t="shared" si="0"/>
        <v>639</v>
      </c>
      <c r="H30" s="168">
        <f>G29+G30+G31+G32</f>
        <v>2621</v>
      </c>
      <c r="I30" s="161"/>
      <c r="J30" s="166">
        <f t="shared" si="1"/>
        <v>159.75</v>
      </c>
      <c r="K30" s="2041"/>
    </row>
    <row r="31" spans="1:11" ht="14.25">
      <c r="A31" s="313"/>
      <c r="B31" s="59" t="s">
        <v>119</v>
      </c>
      <c r="C31" s="108">
        <v>219</v>
      </c>
      <c r="D31" s="108">
        <v>168</v>
      </c>
      <c r="E31" s="108">
        <v>196</v>
      </c>
      <c r="F31" s="108">
        <v>137</v>
      </c>
      <c r="G31" s="165">
        <f t="shared" si="0"/>
        <v>720</v>
      </c>
      <c r="H31" s="168">
        <f>G29+G30+G31+G32</f>
        <v>2621</v>
      </c>
      <c r="I31" s="162"/>
      <c r="J31" s="166">
        <f t="shared" si="1"/>
        <v>180</v>
      </c>
      <c r="K31" s="2041"/>
    </row>
    <row r="32" spans="1:11" ht="15" thickBot="1">
      <c r="A32" s="314"/>
      <c r="B32" s="318" t="s">
        <v>130</v>
      </c>
      <c r="C32" s="107">
        <v>145</v>
      </c>
      <c r="D32" s="107">
        <v>131</v>
      </c>
      <c r="E32" s="107">
        <v>166</v>
      </c>
      <c r="F32" s="107">
        <v>145</v>
      </c>
      <c r="G32" s="176">
        <f t="shared" si="0"/>
        <v>587</v>
      </c>
      <c r="H32" s="177">
        <f>G29+G30+G31+G32</f>
        <v>2621</v>
      </c>
      <c r="I32" s="163"/>
      <c r="J32" s="178">
        <f t="shared" si="1"/>
        <v>146.75</v>
      </c>
      <c r="K32" s="2042"/>
    </row>
    <row r="33" spans="1:11" ht="14.25">
      <c r="A33" s="312">
        <v>8</v>
      </c>
      <c r="B33" s="181" t="s">
        <v>72</v>
      </c>
      <c r="C33" s="159">
        <v>179</v>
      </c>
      <c r="D33" s="159">
        <v>208</v>
      </c>
      <c r="E33" s="159">
        <v>202</v>
      </c>
      <c r="F33" s="159">
        <v>196</v>
      </c>
      <c r="G33" s="173">
        <f t="shared" si="0"/>
        <v>785</v>
      </c>
      <c r="H33" s="174">
        <f>G33+G34+G35+G36</f>
        <v>2383</v>
      </c>
      <c r="I33" s="160">
        <f>AVERAGE(C33:F36)</f>
        <v>183.30769230769232</v>
      </c>
      <c r="J33" s="175">
        <f t="shared" si="1"/>
        <v>196.25</v>
      </c>
      <c r="K33" s="2040">
        <f>H33-$H$17</f>
        <v>-407</v>
      </c>
    </row>
    <row r="34" spans="1:11" ht="14.25">
      <c r="A34" s="313"/>
      <c r="B34" s="64" t="s">
        <v>68</v>
      </c>
      <c r="C34" s="105">
        <v>236</v>
      </c>
      <c r="D34" s="105">
        <v>170</v>
      </c>
      <c r="E34" s="105">
        <v>189</v>
      </c>
      <c r="F34" s="105">
        <v>180</v>
      </c>
      <c r="G34" s="165">
        <f t="shared" si="0"/>
        <v>775</v>
      </c>
      <c r="H34" s="168">
        <f>G33+G34+G35+G36</f>
        <v>2383</v>
      </c>
      <c r="I34" s="161"/>
      <c r="J34" s="166">
        <f t="shared" si="1"/>
        <v>193.75</v>
      </c>
      <c r="K34" s="2041"/>
    </row>
    <row r="35" spans="1:11" ht="14.25">
      <c r="A35" s="313"/>
      <c r="B35" s="64" t="s">
        <v>14</v>
      </c>
      <c r="C35" s="105">
        <v>188</v>
      </c>
      <c r="D35" s="108"/>
      <c r="E35" s="108"/>
      <c r="F35" s="108"/>
      <c r="G35" s="165">
        <f t="shared" si="0"/>
        <v>188</v>
      </c>
      <c r="H35" s="168">
        <f>G33+G34+G35+G36</f>
        <v>2383</v>
      </c>
      <c r="I35" s="162"/>
      <c r="J35" s="166">
        <f t="shared" si="1"/>
        <v>188</v>
      </c>
      <c r="K35" s="2041"/>
    </row>
    <row r="36" spans="1:11" ht="15" thickBot="1">
      <c r="A36" s="314"/>
      <c r="B36" s="129" t="s">
        <v>137</v>
      </c>
      <c r="C36" s="106">
        <v>148</v>
      </c>
      <c r="D36" s="107">
        <v>166</v>
      </c>
      <c r="E36" s="107">
        <v>143</v>
      </c>
      <c r="F36" s="107">
        <v>178</v>
      </c>
      <c r="G36" s="176">
        <f t="shared" si="0"/>
        <v>635</v>
      </c>
      <c r="H36" s="177">
        <f>G33+G34+G35+G36</f>
        <v>2383</v>
      </c>
      <c r="I36" s="163"/>
      <c r="J36" s="178">
        <f t="shared" si="1"/>
        <v>158.75</v>
      </c>
      <c r="K36" s="2042"/>
    </row>
    <row r="39" spans="1:6" ht="15.75" thickBot="1">
      <c r="A39" s="66"/>
      <c r="B39" s="65" t="s">
        <v>55</v>
      </c>
      <c r="C39" s="287" t="s">
        <v>58</v>
      </c>
      <c r="D39" s="287" t="s">
        <v>59</v>
      </c>
      <c r="E39" s="287" t="s">
        <v>82</v>
      </c>
      <c r="F39" s="287" t="s">
        <v>148</v>
      </c>
    </row>
    <row r="40" spans="1:7" ht="14.25">
      <c r="A40" s="2024">
        <v>1</v>
      </c>
      <c r="B40" s="331" t="s">
        <v>27</v>
      </c>
      <c r="C40" s="2027">
        <v>201</v>
      </c>
      <c r="D40" s="2027">
        <v>194</v>
      </c>
      <c r="E40" s="2027"/>
      <c r="F40" s="2027">
        <v>2</v>
      </c>
      <c r="G40" s="2031"/>
    </row>
    <row r="41" spans="1:7" ht="14.25">
      <c r="A41" s="2025"/>
      <c r="B41" s="332" t="s">
        <v>142</v>
      </c>
      <c r="C41" s="2028"/>
      <c r="D41" s="2028"/>
      <c r="E41" s="2028"/>
      <c r="F41" s="2028"/>
      <c r="G41" s="2032"/>
    </row>
    <row r="42" spans="1:7" ht="14.25">
      <c r="A42" s="2025"/>
      <c r="B42" s="329" t="s">
        <v>139</v>
      </c>
      <c r="C42" s="2028"/>
      <c r="D42" s="2028"/>
      <c r="E42" s="2028"/>
      <c r="F42" s="2028"/>
      <c r="G42" s="2032"/>
    </row>
    <row r="43" spans="1:7" ht="15" thickBot="1">
      <c r="A43" s="2026"/>
      <c r="B43" s="333" t="s">
        <v>15</v>
      </c>
      <c r="C43" s="2029"/>
      <c r="D43" s="2029"/>
      <c r="E43" s="2029"/>
      <c r="F43" s="2029"/>
      <c r="G43" s="2033"/>
    </row>
    <row r="44" spans="1:10" ht="14.25">
      <c r="A44" s="1984">
        <v>4</v>
      </c>
      <c r="B44" s="310" t="s">
        <v>138</v>
      </c>
      <c r="C44" s="1978">
        <v>194</v>
      </c>
      <c r="D44" s="1978">
        <v>184</v>
      </c>
      <c r="E44" s="1978"/>
      <c r="F44" s="1978">
        <v>0</v>
      </c>
      <c r="G44" s="1979"/>
      <c r="J44" s="1" t="s">
        <v>53</v>
      </c>
    </row>
    <row r="45" spans="1:8" ht="14.25">
      <c r="A45" s="1985"/>
      <c r="B45" s="128" t="s">
        <v>13</v>
      </c>
      <c r="C45" s="1980"/>
      <c r="D45" s="1980"/>
      <c r="E45" s="1980"/>
      <c r="F45" s="1980"/>
      <c r="G45" s="1981"/>
      <c r="H45" s="1" t="s">
        <v>36</v>
      </c>
    </row>
    <row r="46" spans="1:7" ht="14.25">
      <c r="A46" s="1985"/>
      <c r="B46" s="60" t="s">
        <v>25</v>
      </c>
      <c r="C46" s="1980"/>
      <c r="D46" s="1980"/>
      <c r="E46" s="1980"/>
      <c r="F46" s="1980"/>
      <c r="G46" s="1981"/>
    </row>
    <row r="47" spans="1:7" ht="15" thickBot="1">
      <c r="A47" s="1993"/>
      <c r="B47" s="311" t="s">
        <v>28</v>
      </c>
      <c r="C47" s="1982"/>
      <c r="D47" s="1982"/>
      <c r="E47" s="1982"/>
      <c r="F47" s="1982"/>
      <c r="G47" s="1983"/>
    </row>
    <row r="48" spans="1:6" ht="15.75" thickBot="1">
      <c r="A48" s="66"/>
      <c r="B48" s="65"/>
      <c r="C48" s="65"/>
      <c r="D48" s="65"/>
      <c r="E48" s="65"/>
      <c r="F48" s="65"/>
    </row>
    <row r="49" spans="1:7" ht="14.25">
      <c r="A49" s="1984">
        <v>2</v>
      </c>
      <c r="B49" s="130" t="s">
        <v>76</v>
      </c>
      <c r="C49" s="1987">
        <v>177</v>
      </c>
      <c r="D49" s="1987">
        <v>186</v>
      </c>
      <c r="E49" s="1987">
        <v>190</v>
      </c>
      <c r="F49" s="1987">
        <v>1</v>
      </c>
      <c r="G49" s="1990"/>
    </row>
    <row r="50" spans="1:8" ht="14.25">
      <c r="A50" s="1985"/>
      <c r="B50" s="121" t="s">
        <v>69</v>
      </c>
      <c r="C50" s="1988"/>
      <c r="D50" s="1988"/>
      <c r="E50" s="1988"/>
      <c r="F50" s="1988"/>
      <c r="G50" s="1991"/>
      <c r="H50" s="1" t="s">
        <v>36</v>
      </c>
    </row>
    <row r="51" spans="1:7" ht="14.25">
      <c r="A51" s="1985"/>
      <c r="B51" s="64" t="s">
        <v>129</v>
      </c>
      <c r="C51" s="1988"/>
      <c r="D51" s="1988"/>
      <c r="E51" s="1988"/>
      <c r="F51" s="1988"/>
      <c r="G51" s="1991"/>
    </row>
    <row r="52" spans="1:7" ht="15" thickBot="1">
      <c r="A52" s="1986"/>
      <c r="B52" s="182" t="s">
        <v>30</v>
      </c>
      <c r="C52" s="1989"/>
      <c r="D52" s="1989"/>
      <c r="E52" s="1989"/>
      <c r="F52" s="1989"/>
      <c r="G52" s="1992"/>
    </row>
    <row r="53" spans="1:7" ht="14.25">
      <c r="A53" s="2024">
        <v>3</v>
      </c>
      <c r="B53" s="327" t="s">
        <v>67</v>
      </c>
      <c r="C53" s="2018">
        <v>144</v>
      </c>
      <c r="D53" s="2018">
        <v>222</v>
      </c>
      <c r="E53" s="2018">
        <v>214</v>
      </c>
      <c r="F53" s="2018">
        <v>2</v>
      </c>
      <c r="G53" s="2019"/>
    </row>
    <row r="54" spans="1:7" ht="14.25">
      <c r="A54" s="2025"/>
      <c r="B54" s="328" t="s">
        <v>66</v>
      </c>
      <c r="C54" s="2020"/>
      <c r="D54" s="2020"/>
      <c r="E54" s="2020"/>
      <c r="F54" s="2020"/>
      <c r="G54" s="2021"/>
    </row>
    <row r="55" spans="1:7" ht="14.25">
      <c r="A55" s="2025"/>
      <c r="B55" s="329" t="s">
        <v>32</v>
      </c>
      <c r="C55" s="2020"/>
      <c r="D55" s="2020"/>
      <c r="E55" s="2020"/>
      <c r="F55" s="2020"/>
      <c r="G55" s="2021"/>
    </row>
    <row r="56" spans="1:7" ht="15" thickBot="1">
      <c r="A56" s="2030"/>
      <c r="B56" s="330" t="s">
        <v>29</v>
      </c>
      <c r="C56" s="2022"/>
      <c r="D56" s="2022"/>
      <c r="E56" s="2022"/>
      <c r="F56" s="2022"/>
      <c r="G56" s="2023"/>
    </row>
    <row r="58" ht="15.75" thickBot="1">
      <c r="B58" s="65" t="s">
        <v>24</v>
      </c>
    </row>
    <row r="59" spans="1:7" ht="14.25">
      <c r="A59" s="1997">
        <v>1</v>
      </c>
      <c r="B59" s="331" t="s">
        <v>27</v>
      </c>
      <c r="C59" s="2015">
        <v>148</v>
      </c>
      <c r="D59" s="2015">
        <v>221</v>
      </c>
      <c r="E59" s="2015"/>
      <c r="F59" s="2000">
        <v>2</v>
      </c>
      <c r="G59" s="2001"/>
    </row>
    <row r="60" spans="1:8" ht="14.25">
      <c r="A60" s="1998"/>
      <c r="B60" s="332" t="s">
        <v>142</v>
      </c>
      <c r="C60" s="2016"/>
      <c r="D60" s="2016"/>
      <c r="E60" s="2016"/>
      <c r="F60" s="2002"/>
      <c r="G60" s="2003"/>
      <c r="H60" s="1" t="s">
        <v>37</v>
      </c>
    </row>
    <row r="61" spans="1:7" ht="14.25">
      <c r="A61" s="1998"/>
      <c r="B61" s="329" t="s">
        <v>139</v>
      </c>
      <c r="C61" s="2016"/>
      <c r="D61" s="2016"/>
      <c r="E61" s="2016"/>
      <c r="F61" s="2002"/>
      <c r="G61" s="2003"/>
    </row>
    <row r="62" spans="1:7" ht="15" thickBot="1">
      <c r="A62" s="1999"/>
      <c r="B62" s="330" t="s">
        <v>15</v>
      </c>
      <c r="C62" s="2017"/>
      <c r="D62" s="2017"/>
      <c r="E62" s="2017"/>
      <c r="F62" s="2004"/>
      <c r="G62" s="2005"/>
    </row>
    <row r="63" spans="1:7" ht="14.25">
      <c r="A63" s="1994">
        <v>3</v>
      </c>
      <c r="B63" s="310" t="s">
        <v>67</v>
      </c>
      <c r="C63" s="2012">
        <v>132</v>
      </c>
      <c r="D63" s="2012">
        <v>186</v>
      </c>
      <c r="E63" s="2012"/>
      <c r="F63" s="2006">
        <v>0</v>
      </c>
      <c r="G63" s="2007"/>
    </row>
    <row r="64" spans="1:8" ht="14.25">
      <c r="A64" s="1995"/>
      <c r="B64" s="128" t="s">
        <v>66</v>
      </c>
      <c r="C64" s="2013"/>
      <c r="D64" s="2013"/>
      <c r="E64" s="2013"/>
      <c r="F64" s="2008"/>
      <c r="G64" s="2009"/>
      <c r="H64" s="1" t="s">
        <v>38</v>
      </c>
    </row>
    <row r="65" spans="1:7" ht="14.25">
      <c r="A65" s="1995"/>
      <c r="B65" s="60" t="s">
        <v>32</v>
      </c>
      <c r="C65" s="2013"/>
      <c r="D65" s="2013"/>
      <c r="E65" s="2013"/>
      <c r="F65" s="2008"/>
      <c r="G65" s="2009"/>
    </row>
    <row r="66" spans="1:7" ht="15" thickBot="1">
      <c r="A66" s="1996"/>
      <c r="B66" s="311" t="s">
        <v>29</v>
      </c>
      <c r="C66" s="2014"/>
      <c r="D66" s="2014"/>
      <c r="E66" s="2014"/>
      <c r="F66" s="2010"/>
      <c r="G66" s="2011"/>
    </row>
  </sheetData>
  <sheetProtection/>
  <mergeCells count="52">
    <mergeCell ref="A21:A24"/>
    <mergeCell ref="A25:A28"/>
    <mergeCell ref="K17:K20"/>
    <mergeCell ref="A5:A8"/>
    <mergeCell ref="A9:A12"/>
    <mergeCell ref="A13:A16"/>
    <mergeCell ref="A17:A20"/>
    <mergeCell ref="K21:K24"/>
    <mergeCell ref="K25:K28"/>
    <mergeCell ref="K29:K32"/>
    <mergeCell ref="K33:K36"/>
    <mergeCell ref="K3:K4"/>
    <mergeCell ref="K5:K8"/>
    <mergeCell ref="K9:K12"/>
    <mergeCell ref="K13:K16"/>
    <mergeCell ref="A2:J2"/>
    <mergeCell ref="A3:A4"/>
    <mergeCell ref="B3:B4"/>
    <mergeCell ref="C3:F3"/>
    <mergeCell ref="G3:G4"/>
    <mergeCell ref="I3:I4"/>
    <mergeCell ref="J3:J4"/>
    <mergeCell ref="F53:G56"/>
    <mergeCell ref="A40:A43"/>
    <mergeCell ref="C40:C43"/>
    <mergeCell ref="D40:D43"/>
    <mergeCell ref="E40:E43"/>
    <mergeCell ref="A53:A56"/>
    <mergeCell ref="C53:C56"/>
    <mergeCell ref="D53:D56"/>
    <mergeCell ref="E53:E56"/>
    <mergeCell ref="F40:G43"/>
    <mergeCell ref="A63:A66"/>
    <mergeCell ref="A59:A62"/>
    <mergeCell ref="F59:G62"/>
    <mergeCell ref="F63:G66"/>
    <mergeCell ref="E63:E66"/>
    <mergeCell ref="E59:E62"/>
    <mergeCell ref="D63:D66"/>
    <mergeCell ref="C63:C66"/>
    <mergeCell ref="C59:C62"/>
    <mergeCell ref="D59:D62"/>
    <mergeCell ref="F44:G47"/>
    <mergeCell ref="A49:A52"/>
    <mergeCell ref="C49:C52"/>
    <mergeCell ref="D49:D52"/>
    <mergeCell ref="E49:E52"/>
    <mergeCell ref="F49:G52"/>
    <mergeCell ref="A44:A47"/>
    <mergeCell ref="C44:C47"/>
    <mergeCell ref="D44:D47"/>
    <mergeCell ref="E44:E47"/>
  </mergeCells>
  <conditionalFormatting sqref="C5:F36">
    <cfRule type="cellIs" priority="19" dxfId="11" operator="equal">
      <formula>200</formula>
    </cfRule>
    <cfRule type="cellIs" priority="20" dxfId="11" operator="greaterThan">
      <formula>200</formula>
    </cfRule>
  </conditionalFormatting>
  <conditionalFormatting sqref="C59:F59 C63:F63">
    <cfRule type="cellIs" priority="5" dxfId="11" operator="equal">
      <formula>200</formula>
    </cfRule>
    <cfRule type="cellIs" priority="6" dxfId="11" operator="greaterThan">
      <formula>200</formula>
    </cfRule>
  </conditionalFormatting>
  <conditionalFormatting sqref="C49:F49 C53:F53">
    <cfRule type="cellIs" priority="3" dxfId="11" operator="equal">
      <formula>200</formula>
    </cfRule>
    <cfRule type="cellIs" priority="4" dxfId="11" operator="greaterThan">
      <formula>200</formula>
    </cfRule>
  </conditionalFormatting>
  <conditionalFormatting sqref="C40:F40 C44:F44">
    <cfRule type="cellIs" priority="1" dxfId="11" operator="equal">
      <formula>200</formula>
    </cfRule>
    <cfRule type="cellIs" priority="2" dxfId="11" operator="greaterThan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zoomScale="90" zoomScaleNormal="90" zoomScalePageLayoutView="0" workbookViewId="0" topLeftCell="E1">
      <selection activeCell="F33" sqref="F33"/>
    </sheetView>
  </sheetViews>
  <sheetFormatPr defaultColWidth="9.140625" defaultRowHeight="15"/>
  <cols>
    <col min="2" max="2" width="20.00390625" style="0" customWidth="1"/>
    <col min="4" max="4" width="19.57421875" style="0" customWidth="1"/>
    <col min="5" max="5" width="20.28125" style="0" customWidth="1"/>
    <col min="6" max="6" width="18.28125" style="0" customWidth="1"/>
    <col min="7" max="7" width="23.28125" style="0" customWidth="1"/>
    <col min="8" max="8" width="21.8515625" style="0" customWidth="1"/>
    <col min="9" max="9" width="19.7109375" style="0" customWidth="1"/>
    <col min="10" max="10" width="29.8515625" style="0" customWidth="1"/>
    <col min="11" max="11" width="18.140625" style="0" customWidth="1"/>
    <col min="12" max="12" width="19.57421875" style="0" customWidth="1"/>
    <col min="13" max="13" width="19.8515625" style="0" customWidth="1"/>
    <col min="14" max="14" width="20.8515625" style="0" customWidth="1"/>
    <col min="15" max="15" width="22.421875" style="0" customWidth="1"/>
    <col min="16" max="16" width="22.57421875" style="0" customWidth="1"/>
  </cols>
  <sheetData>
    <row r="2" spans="1:16" ht="14.25">
      <c r="A2" s="1816" t="s">
        <v>486</v>
      </c>
      <c r="B2" s="2052" t="s">
        <v>487</v>
      </c>
      <c r="C2" s="2052"/>
      <c r="D2" s="2052"/>
      <c r="E2" s="2049" t="s">
        <v>488</v>
      </c>
      <c r="F2" s="2049"/>
      <c r="G2" s="2049" t="s">
        <v>489</v>
      </c>
      <c r="H2" s="2049"/>
      <c r="I2" s="2049" t="s">
        <v>490</v>
      </c>
      <c r="J2" s="2049"/>
      <c r="K2" s="2049" t="s">
        <v>491</v>
      </c>
      <c r="L2" s="2049"/>
      <c r="M2" s="2049" t="s">
        <v>492</v>
      </c>
      <c r="N2" s="2049"/>
      <c r="O2" s="2049" t="s">
        <v>493</v>
      </c>
      <c r="P2" s="2049"/>
    </row>
    <row r="3" spans="1:16" ht="15" thickBot="1">
      <c r="A3" s="2053" t="s">
        <v>494</v>
      </c>
      <c r="B3" s="1659" t="s">
        <v>440</v>
      </c>
      <c r="C3" s="1818" t="s">
        <v>495</v>
      </c>
      <c r="D3" s="1666" t="s">
        <v>328</v>
      </c>
      <c r="E3" s="1659" t="s">
        <v>327</v>
      </c>
      <c r="F3" s="1482" t="s">
        <v>324</v>
      </c>
      <c r="G3" s="1659" t="s">
        <v>440</v>
      </c>
      <c r="H3" s="1659" t="s">
        <v>323</v>
      </c>
      <c r="I3" s="1659" t="s">
        <v>306</v>
      </c>
      <c r="J3" s="1666" t="s">
        <v>299</v>
      </c>
      <c r="K3" s="1659" t="s">
        <v>440</v>
      </c>
      <c r="L3" s="1482" t="s">
        <v>322</v>
      </c>
      <c r="M3" s="1482" t="s">
        <v>324</v>
      </c>
      <c r="N3" s="1666" t="s">
        <v>328</v>
      </c>
      <c r="O3" s="1659" t="s">
        <v>440</v>
      </c>
      <c r="P3" s="1659" t="s">
        <v>327</v>
      </c>
    </row>
    <row r="4" spans="1:16" ht="15" thickBot="1">
      <c r="A4" s="2053"/>
      <c r="B4" s="1659" t="s">
        <v>327</v>
      </c>
      <c r="C4" s="1818" t="s">
        <v>495</v>
      </c>
      <c r="D4" s="1659" t="s">
        <v>306</v>
      </c>
      <c r="E4" s="1666" t="s">
        <v>299</v>
      </c>
      <c r="F4" s="1482" t="s">
        <v>322</v>
      </c>
      <c r="G4" s="1659" t="s">
        <v>306</v>
      </c>
      <c r="H4" s="1482" t="s">
        <v>324</v>
      </c>
      <c r="I4" s="1666" t="s">
        <v>328</v>
      </c>
      <c r="J4" s="1659" t="s">
        <v>327</v>
      </c>
      <c r="K4" s="1482" t="s">
        <v>324</v>
      </c>
      <c r="L4" s="1666" t="s">
        <v>299</v>
      </c>
      <c r="M4" s="1659" t="s">
        <v>323</v>
      </c>
      <c r="N4" s="1659" t="s">
        <v>306</v>
      </c>
      <c r="O4" s="1666" t="s">
        <v>299</v>
      </c>
      <c r="P4" s="1666" t="s">
        <v>328</v>
      </c>
    </row>
    <row r="5" spans="1:16" ht="15" thickBot="1">
      <c r="A5" s="2053" t="s">
        <v>496</v>
      </c>
      <c r="B5" s="1666" t="s">
        <v>299</v>
      </c>
      <c r="C5" s="1818" t="s">
        <v>495</v>
      </c>
      <c r="D5" s="1659" t="s">
        <v>323</v>
      </c>
      <c r="E5" s="1659" t="s">
        <v>440</v>
      </c>
      <c r="F5" s="1659" t="s">
        <v>306</v>
      </c>
      <c r="G5" s="1666" t="s">
        <v>328</v>
      </c>
      <c r="H5" s="1482" t="s">
        <v>322</v>
      </c>
      <c r="I5" s="1659" t="s">
        <v>440</v>
      </c>
      <c r="J5" s="1482" t="s">
        <v>324</v>
      </c>
      <c r="K5" s="1659" t="s">
        <v>323</v>
      </c>
      <c r="L5" s="1659" t="s">
        <v>327</v>
      </c>
      <c r="M5" s="1659" t="s">
        <v>440</v>
      </c>
      <c r="N5" s="1666" t="s">
        <v>299</v>
      </c>
      <c r="O5" s="1482" t="s">
        <v>322</v>
      </c>
      <c r="P5" s="1659" t="s">
        <v>306</v>
      </c>
    </row>
    <row r="6" spans="1:16" ht="15" thickBot="1">
      <c r="A6" s="2053"/>
      <c r="B6" s="1482" t="s">
        <v>322</v>
      </c>
      <c r="C6" s="1818" t="s">
        <v>495</v>
      </c>
      <c r="D6" s="1482" t="s">
        <v>324</v>
      </c>
      <c r="E6" s="1666" t="s">
        <v>328</v>
      </c>
      <c r="F6" s="1659" t="s">
        <v>323</v>
      </c>
      <c r="G6" s="1659" t="s">
        <v>327</v>
      </c>
      <c r="H6" s="1666" t="s">
        <v>299</v>
      </c>
      <c r="I6" s="1659" t="s">
        <v>323</v>
      </c>
      <c r="J6" s="1482" t="s">
        <v>322</v>
      </c>
      <c r="K6" s="1659" t="s">
        <v>306</v>
      </c>
      <c r="L6" s="1666" t="s">
        <v>328</v>
      </c>
      <c r="M6" s="1482" t="s">
        <v>322</v>
      </c>
      <c r="N6" s="1659" t="s">
        <v>327</v>
      </c>
      <c r="O6" s="1482" t="s">
        <v>324</v>
      </c>
      <c r="P6" s="1659" t="s">
        <v>323</v>
      </c>
    </row>
    <row r="8" ht="14.25">
      <c r="C8" s="1176" t="s">
        <v>365</v>
      </c>
    </row>
    <row r="10" ht="15.75" customHeight="1">
      <c r="G10" t="s">
        <v>53</v>
      </c>
    </row>
    <row r="11" spans="1:16" ht="15" thickBot="1">
      <c r="A11" s="1820"/>
      <c r="B11" s="2052" t="s">
        <v>487</v>
      </c>
      <c r="C11" s="2052"/>
      <c r="D11" s="2052"/>
      <c r="E11" s="2049" t="s">
        <v>488</v>
      </c>
      <c r="F11" s="2049"/>
      <c r="G11" s="2049" t="s">
        <v>489</v>
      </c>
      <c r="H11" s="2049"/>
      <c r="I11" s="2049" t="s">
        <v>490</v>
      </c>
      <c r="J11" s="2049"/>
      <c r="K11" s="2049" t="s">
        <v>491</v>
      </c>
      <c r="L11" s="2049"/>
      <c r="M11" s="2049" t="s">
        <v>492</v>
      </c>
      <c r="N11" s="2049"/>
      <c r="O11" s="2049" t="s">
        <v>493</v>
      </c>
      <c r="P11" s="2049"/>
    </row>
    <row r="12" spans="1:16" ht="15" thickBot="1">
      <c r="A12" s="2051" t="s">
        <v>494</v>
      </c>
      <c r="B12" s="1760" t="s">
        <v>438</v>
      </c>
      <c r="C12" s="1818" t="s">
        <v>495</v>
      </c>
      <c r="D12" s="1690" t="s">
        <v>315</v>
      </c>
      <c r="E12" s="1359" t="s">
        <v>325</v>
      </c>
      <c r="F12" s="845" t="s">
        <v>314</v>
      </c>
      <c r="G12" s="1760" t="s">
        <v>438</v>
      </c>
      <c r="H12" s="845" t="s">
        <v>463</v>
      </c>
      <c r="I12" s="845" t="s">
        <v>333</v>
      </c>
      <c r="J12" s="1334" t="s">
        <v>213</v>
      </c>
      <c r="K12" s="1760" t="s">
        <v>438</v>
      </c>
      <c r="L12" s="1568" t="s">
        <v>309</v>
      </c>
      <c r="M12" s="845" t="s">
        <v>314</v>
      </c>
      <c r="N12" s="1690" t="s">
        <v>315</v>
      </c>
      <c r="O12" s="1760" t="s">
        <v>438</v>
      </c>
      <c r="P12" s="1359" t="s">
        <v>325</v>
      </c>
    </row>
    <row r="13" spans="1:16" ht="15" thickBot="1">
      <c r="A13" s="2051"/>
      <c r="B13" s="1359" t="s">
        <v>325</v>
      </c>
      <c r="C13" s="1818" t="s">
        <v>495</v>
      </c>
      <c r="D13" s="845" t="s">
        <v>333</v>
      </c>
      <c r="E13" s="1334" t="s">
        <v>213</v>
      </c>
      <c r="F13" s="1568" t="s">
        <v>309</v>
      </c>
      <c r="G13" s="845" t="s">
        <v>333</v>
      </c>
      <c r="H13" s="845" t="s">
        <v>314</v>
      </c>
      <c r="I13" s="1690" t="s">
        <v>315</v>
      </c>
      <c r="J13" s="1359" t="s">
        <v>325</v>
      </c>
      <c r="K13" s="845" t="s">
        <v>314</v>
      </c>
      <c r="L13" s="1334" t="s">
        <v>213</v>
      </c>
      <c r="M13" s="845" t="s">
        <v>463</v>
      </c>
      <c r="N13" s="845" t="s">
        <v>333</v>
      </c>
      <c r="O13" s="1334" t="s">
        <v>213</v>
      </c>
      <c r="P13" s="1690" t="s">
        <v>315</v>
      </c>
    </row>
    <row r="14" spans="1:16" ht="15" thickBot="1">
      <c r="A14" s="2051" t="s">
        <v>496</v>
      </c>
      <c r="B14" s="1334" t="s">
        <v>213</v>
      </c>
      <c r="C14" s="1818" t="s">
        <v>495</v>
      </c>
      <c r="D14" s="845" t="s">
        <v>463</v>
      </c>
      <c r="E14" s="1760" t="s">
        <v>438</v>
      </c>
      <c r="F14" s="845" t="s">
        <v>333</v>
      </c>
      <c r="G14" s="1690" t="s">
        <v>315</v>
      </c>
      <c r="H14" s="1568" t="s">
        <v>309</v>
      </c>
      <c r="I14" s="1760" t="s">
        <v>438</v>
      </c>
      <c r="J14" s="845" t="s">
        <v>314</v>
      </c>
      <c r="K14" s="845" t="s">
        <v>463</v>
      </c>
      <c r="L14" s="1359" t="s">
        <v>325</v>
      </c>
      <c r="M14" s="1760" t="s">
        <v>438</v>
      </c>
      <c r="N14" s="1334" t="s">
        <v>213</v>
      </c>
      <c r="O14" s="1568" t="s">
        <v>309</v>
      </c>
      <c r="P14" s="845" t="s">
        <v>333</v>
      </c>
    </row>
    <row r="15" spans="1:16" ht="15" thickBot="1">
      <c r="A15" s="2051"/>
      <c r="B15" s="1568" t="s">
        <v>309</v>
      </c>
      <c r="C15" s="1818" t="s">
        <v>495</v>
      </c>
      <c r="D15" s="845" t="s">
        <v>314</v>
      </c>
      <c r="E15" s="1690" t="s">
        <v>315</v>
      </c>
      <c r="F15" s="845" t="s">
        <v>463</v>
      </c>
      <c r="G15" s="1359" t="s">
        <v>325</v>
      </c>
      <c r="H15" s="1334" t="s">
        <v>213</v>
      </c>
      <c r="I15" s="845" t="s">
        <v>463</v>
      </c>
      <c r="J15" s="1568" t="s">
        <v>309</v>
      </c>
      <c r="K15" s="845" t="s">
        <v>333</v>
      </c>
      <c r="L15" s="1690" t="s">
        <v>315</v>
      </c>
      <c r="M15" s="1568" t="s">
        <v>309</v>
      </c>
      <c r="N15" s="1359" t="s">
        <v>325</v>
      </c>
      <c r="O15" s="845" t="s">
        <v>314</v>
      </c>
      <c r="P15" s="845" t="s">
        <v>463</v>
      </c>
    </row>
    <row r="18" spans="1:16" ht="14.25">
      <c r="A18" s="1820"/>
      <c r="B18" s="2052" t="s">
        <v>487</v>
      </c>
      <c r="C18" s="2052"/>
      <c r="D18" s="2052"/>
      <c r="E18" s="2049" t="s">
        <v>488</v>
      </c>
      <c r="F18" s="2049"/>
      <c r="G18" s="2049" t="s">
        <v>489</v>
      </c>
      <c r="H18" s="2049"/>
      <c r="I18" s="2049" t="s">
        <v>490</v>
      </c>
      <c r="J18" s="2049"/>
      <c r="K18" s="2049" t="s">
        <v>491</v>
      </c>
      <c r="L18" s="2049"/>
      <c r="M18" s="2049" t="s">
        <v>492</v>
      </c>
      <c r="N18" s="2049"/>
      <c r="O18" s="2049"/>
      <c r="P18" s="2049"/>
    </row>
    <row r="19" spans="1:16" ht="14.25">
      <c r="A19" s="2050" t="s">
        <v>494</v>
      </c>
      <c r="B19" s="1821">
        <v>1</v>
      </c>
      <c r="C19" s="1818" t="s">
        <v>495</v>
      </c>
      <c r="D19" s="1819">
        <v>4</v>
      </c>
      <c r="E19" s="1822">
        <v>1</v>
      </c>
      <c r="F19" s="455">
        <v>3</v>
      </c>
      <c r="G19" s="1822">
        <v>1</v>
      </c>
      <c r="H19" s="455">
        <v>2</v>
      </c>
      <c r="I19" s="1823">
        <v>1</v>
      </c>
      <c r="J19" s="455">
        <v>4</v>
      </c>
      <c r="K19" s="1822">
        <v>1</v>
      </c>
      <c r="L19" s="455">
        <v>3</v>
      </c>
      <c r="M19" s="1822">
        <v>1</v>
      </c>
      <c r="N19" s="455">
        <v>2</v>
      </c>
      <c r="O19" s="455"/>
      <c r="P19" s="455"/>
    </row>
    <row r="20" spans="1:16" ht="14.25">
      <c r="A20" s="2050"/>
      <c r="B20" s="1817">
        <v>2</v>
      </c>
      <c r="C20" s="1818" t="s">
        <v>495</v>
      </c>
      <c r="D20" s="1819">
        <v>3</v>
      </c>
      <c r="E20" s="1819">
        <v>4</v>
      </c>
      <c r="F20" s="455">
        <v>2</v>
      </c>
      <c r="G20" s="1819">
        <v>3</v>
      </c>
      <c r="H20" s="455">
        <v>4</v>
      </c>
      <c r="I20" s="455">
        <v>2</v>
      </c>
      <c r="J20" s="455">
        <v>3</v>
      </c>
      <c r="K20" s="1819">
        <v>4</v>
      </c>
      <c r="L20" s="455">
        <v>2</v>
      </c>
      <c r="M20" s="1819">
        <v>3</v>
      </c>
      <c r="N20" s="455">
        <v>4</v>
      </c>
      <c r="O20" s="455"/>
      <c r="P20" s="455"/>
    </row>
  </sheetData>
  <sheetProtection/>
  <mergeCells count="26">
    <mergeCell ref="B2:D2"/>
    <mergeCell ref="E2:F2"/>
    <mergeCell ref="G2:H2"/>
    <mergeCell ref="I2:J2"/>
    <mergeCell ref="K2:L2"/>
    <mergeCell ref="M2:N2"/>
    <mergeCell ref="O2:P2"/>
    <mergeCell ref="A3:A4"/>
    <mergeCell ref="A5:A6"/>
    <mergeCell ref="B11:D11"/>
    <mergeCell ref="E11:F11"/>
    <mergeCell ref="G11:H11"/>
    <mergeCell ref="I11:J11"/>
    <mergeCell ref="K11:L11"/>
    <mergeCell ref="M11:N11"/>
    <mergeCell ref="O11:P11"/>
    <mergeCell ref="K18:L18"/>
    <mergeCell ref="M18:N18"/>
    <mergeCell ref="O18:P18"/>
    <mergeCell ref="A19:A20"/>
    <mergeCell ref="A12:A13"/>
    <mergeCell ref="A14:A15"/>
    <mergeCell ref="B18:D18"/>
    <mergeCell ref="E18:F18"/>
    <mergeCell ref="G18:H18"/>
    <mergeCell ref="I18:J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N56"/>
  <sheetViews>
    <sheetView zoomScale="80" zoomScaleNormal="80" zoomScalePageLayoutView="0" workbookViewId="0" topLeftCell="A4">
      <selection activeCell="A14" sqref="A14:B29"/>
    </sheetView>
  </sheetViews>
  <sheetFormatPr defaultColWidth="9.140625" defaultRowHeight="15"/>
  <cols>
    <col min="1" max="1" width="6.7109375" style="111" customWidth="1"/>
    <col min="2" max="2" width="25.421875" style="1" customWidth="1"/>
    <col min="3" max="8" width="5.7109375" style="1" customWidth="1"/>
    <col min="9" max="9" width="5.7109375" style="1" hidden="1" customWidth="1"/>
    <col min="10" max="10" width="5.7109375" style="113" hidden="1" customWidth="1"/>
    <col min="11" max="15" width="5.7109375" style="1" hidden="1" customWidth="1"/>
    <col min="16" max="16" width="0.13671875" style="1" customWidth="1"/>
    <col min="17" max="20" width="5.7109375" style="1" customWidth="1"/>
    <col min="21" max="21" width="5.7109375" style="1" hidden="1" customWidth="1"/>
    <col min="22" max="22" width="6.7109375" style="1" hidden="1" customWidth="1"/>
    <col min="23" max="23" width="6.8515625" style="1" customWidth="1"/>
    <col min="24" max="24" width="8.7109375" style="1" customWidth="1"/>
    <col min="25" max="25" width="10.140625" style="1" hidden="1" customWidth="1"/>
    <col min="26" max="26" width="8.00390625" style="1" bestFit="1" customWidth="1"/>
    <col min="27" max="27" width="7.28125" style="1" hidden="1" customWidth="1"/>
    <col min="28" max="28" width="7.421875" style="1" customWidth="1"/>
    <col min="29" max="29" width="12.421875" style="1" customWidth="1"/>
    <col min="30" max="30" width="8.8515625" style="1" customWidth="1"/>
    <col min="31" max="31" width="9.28125" style="1" customWidth="1"/>
    <col min="32" max="32" width="0" style="111" hidden="1" customWidth="1"/>
    <col min="33" max="33" width="36.00390625" style="1" hidden="1" customWidth="1"/>
    <col min="34" max="34" width="13.00390625" style="431" hidden="1" customWidth="1"/>
    <col min="35" max="35" width="0" style="1" hidden="1" customWidth="1"/>
    <col min="36" max="16384" width="8.8515625" style="1" customWidth="1"/>
  </cols>
  <sheetData>
    <row r="2" spans="1:23" ht="18" customHeight="1">
      <c r="A2" s="814"/>
      <c r="B2" s="2058" t="s">
        <v>464</v>
      </c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  <c r="Q2" s="2058"/>
      <c r="R2" s="2058"/>
      <c r="S2" s="2058"/>
      <c r="T2" s="2058"/>
      <c r="U2" s="2058"/>
      <c r="V2" s="2058"/>
      <c r="W2" s="2058"/>
    </row>
    <row r="3" spans="1:23" ht="18">
      <c r="A3" s="2055" t="s">
        <v>56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2055"/>
      <c r="O3" s="2055"/>
      <c r="P3" s="2055"/>
      <c r="Q3" s="2055"/>
      <c r="R3" s="2055"/>
      <c r="S3" s="2055"/>
      <c r="T3" s="2055"/>
      <c r="U3" s="2055"/>
      <c r="V3" s="2055"/>
      <c r="W3" s="2055"/>
    </row>
    <row r="4" spans="1:35" ht="14.25">
      <c r="A4" s="1988" t="s">
        <v>285</v>
      </c>
      <c r="B4" s="2056" t="s">
        <v>284</v>
      </c>
      <c r="C4" s="2067" t="s">
        <v>9</v>
      </c>
      <c r="D4" s="2068"/>
      <c r="E4" s="2068"/>
      <c r="F4" s="2068"/>
      <c r="G4" s="2068"/>
      <c r="H4" s="2068"/>
      <c r="I4" s="2068"/>
      <c r="J4" s="2068"/>
      <c r="K4" s="2068"/>
      <c r="L4" s="2068"/>
      <c r="M4" s="2068"/>
      <c r="N4" s="2068"/>
      <c r="O4" s="2068"/>
      <c r="P4" s="2069"/>
      <c r="Q4" s="2070" t="s">
        <v>471</v>
      </c>
      <c r="R4" s="2068"/>
      <c r="S4" s="2068"/>
      <c r="T4" s="2069"/>
      <c r="U4" s="2067" t="s">
        <v>411</v>
      </c>
      <c r="V4" s="2069"/>
      <c r="W4" s="2059" t="s">
        <v>0</v>
      </c>
      <c r="X4" s="2073" t="s">
        <v>10</v>
      </c>
      <c r="Y4" s="2071" t="s">
        <v>287</v>
      </c>
      <c r="Z4" s="2071" t="s">
        <v>288</v>
      </c>
      <c r="AA4" s="2071" t="s">
        <v>437</v>
      </c>
      <c r="AB4" s="2062" t="s">
        <v>6</v>
      </c>
      <c r="AC4" s="2063"/>
      <c r="AD4" s="2064"/>
      <c r="AF4" s="455">
        <v>1</v>
      </c>
      <c r="AG4" s="458" t="s">
        <v>11</v>
      </c>
      <c r="AH4" s="459" t="s">
        <v>155</v>
      </c>
      <c r="AI4" s="1">
        <v>2</v>
      </c>
    </row>
    <row r="5" spans="1:34" ht="14.25">
      <c r="A5" s="2054"/>
      <c r="B5" s="2057"/>
      <c r="C5" s="115">
        <v>1</v>
      </c>
      <c r="D5" s="115">
        <v>2</v>
      </c>
      <c r="E5" s="115">
        <v>3</v>
      </c>
      <c r="F5" s="115">
        <v>4</v>
      </c>
      <c r="G5" s="115">
        <v>5</v>
      </c>
      <c r="H5" s="115">
        <v>6</v>
      </c>
      <c r="I5" s="115">
        <v>7</v>
      </c>
      <c r="J5" s="164">
        <v>8</v>
      </c>
      <c r="K5" s="812">
        <v>7</v>
      </c>
      <c r="L5" s="811">
        <v>8</v>
      </c>
      <c r="M5" s="811">
        <v>9</v>
      </c>
      <c r="N5" s="812">
        <v>10</v>
      </c>
      <c r="O5" s="811">
        <v>11</v>
      </c>
      <c r="P5" s="812">
        <v>12</v>
      </c>
      <c r="Q5" s="1023">
        <v>9</v>
      </c>
      <c r="R5" s="1023">
        <v>10</v>
      </c>
      <c r="S5" s="1023">
        <v>11</v>
      </c>
      <c r="T5" s="1023">
        <v>12</v>
      </c>
      <c r="U5" s="1024">
        <v>13</v>
      </c>
      <c r="V5" s="1024">
        <v>14</v>
      </c>
      <c r="W5" s="2060"/>
      <c r="X5" s="2060"/>
      <c r="Y5" s="2072"/>
      <c r="Z5" s="2072"/>
      <c r="AA5" s="2071"/>
      <c r="AB5" s="1129" t="s">
        <v>7</v>
      </c>
      <c r="AC5" s="1128" t="s">
        <v>2</v>
      </c>
      <c r="AD5" s="2065">
        <f>MAX(AB6:AB36)</f>
        <v>268</v>
      </c>
      <c r="AF5" s="455">
        <v>2</v>
      </c>
      <c r="AG5" s="458" t="s">
        <v>119</v>
      </c>
      <c r="AH5" s="459" t="s">
        <v>155</v>
      </c>
    </row>
    <row r="6" spans="1:35" ht="15.75" thickBot="1">
      <c r="A6" s="108">
        <v>1</v>
      </c>
      <c r="B6" s="1659" t="s">
        <v>440</v>
      </c>
      <c r="C6" s="1660">
        <v>195</v>
      </c>
      <c r="D6" s="1660">
        <v>213</v>
      </c>
      <c r="E6" s="1660">
        <v>218</v>
      </c>
      <c r="F6" s="1660">
        <v>206</v>
      </c>
      <c r="G6" s="1660">
        <v>175</v>
      </c>
      <c r="H6" s="1660">
        <v>199</v>
      </c>
      <c r="I6" s="1660"/>
      <c r="J6" s="1660"/>
      <c r="K6" s="1664"/>
      <c r="L6" s="1664"/>
      <c r="M6" s="1661"/>
      <c r="N6" s="1661"/>
      <c r="O6" s="1661"/>
      <c r="P6" s="1662"/>
      <c r="Q6" s="1665">
        <v>193</v>
      </c>
      <c r="R6" s="1665">
        <v>268</v>
      </c>
      <c r="S6" s="1662">
        <v>193</v>
      </c>
      <c r="T6" s="1662">
        <v>201</v>
      </c>
      <c r="U6" s="1749"/>
      <c r="V6" s="101"/>
      <c r="W6" s="116">
        <f aca="true" t="shared" si="0" ref="W6:W34">SUM(C6:V6)</f>
        <v>2061</v>
      </c>
      <c r="X6" s="117">
        <f aca="true" t="shared" si="1" ref="X6:X34">AVERAGE(C6:V6)</f>
        <v>206.1</v>
      </c>
      <c r="Y6" s="813" t="e">
        <f>W6-#REF!</f>
        <v>#REF!</v>
      </c>
      <c r="Z6" s="1033">
        <f aca="true" t="shared" si="2" ref="Z6:Z36">W6-$W$13</f>
        <v>83</v>
      </c>
      <c r="AA6" s="1084">
        <f aca="true" t="shared" si="3" ref="AA6:AA34">W6-$W$8</f>
        <v>22</v>
      </c>
      <c r="AB6" s="834">
        <f aca="true" t="shared" si="4" ref="AB6:AB36">MAX(C6:V6)</f>
        <v>268</v>
      </c>
      <c r="AC6" s="112"/>
      <c r="AD6" s="2066"/>
      <c r="AF6" s="455">
        <v>3</v>
      </c>
      <c r="AG6" s="440" t="s">
        <v>171</v>
      </c>
      <c r="AH6" s="457" t="s">
        <v>152</v>
      </c>
      <c r="AI6" s="1">
        <v>19</v>
      </c>
    </row>
    <row r="7" spans="1:34" ht="15.75" thickBot="1">
      <c r="A7" s="108">
        <v>2</v>
      </c>
      <c r="B7" s="1659" t="s">
        <v>327</v>
      </c>
      <c r="C7" s="1660">
        <v>213</v>
      </c>
      <c r="D7" s="1660">
        <v>264</v>
      </c>
      <c r="E7" s="1660">
        <v>203</v>
      </c>
      <c r="F7" s="1660">
        <v>207</v>
      </c>
      <c r="G7" s="1660">
        <v>121</v>
      </c>
      <c r="H7" s="1660">
        <v>201</v>
      </c>
      <c r="I7" s="1660"/>
      <c r="J7" s="1660"/>
      <c r="K7" s="1362"/>
      <c r="L7" s="1661"/>
      <c r="M7" s="1661"/>
      <c r="N7" s="1661"/>
      <c r="O7" s="1661"/>
      <c r="P7" s="1662"/>
      <c r="Q7" s="1663">
        <v>224</v>
      </c>
      <c r="R7" s="1663">
        <v>259</v>
      </c>
      <c r="S7" s="1662">
        <v>191</v>
      </c>
      <c r="T7" s="1662">
        <v>168</v>
      </c>
      <c r="U7" s="1749"/>
      <c r="V7" s="101"/>
      <c r="W7" s="116">
        <f t="shared" si="0"/>
        <v>2051</v>
      </c>
      <c r="X7" s="117">
        <f t="shared" si="1"/>
        <v>205.1</v>
      </c>
      <c r="Y7" s="813" t="e">
        <f>W7-#REF!</f>
        <v>#REF!</v>
      </c>
      <c r="Z7" s="1033">
        <f t="shared" si="2"/>
        <v>73</v>
      </c>
      <c r="AA7" s="1084">
        <f t="shared" si="3"/>
        <v>12</v>
      </c>
      <c r="AB7" s="834">
        <f t="shared" si="4"/>
        <v>264</v>
      </c>
      <c r="AC7" s="112"/>
      <c r="AD7" s="112"/>
      <c r="AF7" s="455">
        <v>4</v>
      </c>
      <c r="AG7" s="442" t="s">
        <v>25</v>
      </c>
      <c r="AH7" s="456" t="s">
        <v>152</v>
      </c>
    </row>
    <row r="8" spans="1:34" ht="15.75" thickBot="1">
      <c r="A8" s="107">
        <v>3</v>
      </c>
      <c r="B8" s="1666" t="s">
        <v>299</v>
      </c>
      <c r="C8" s="1667">
        <v>170</v>
      </c>
      <c r="D8" s="1686">
        <v>215</v>
      </c>
      <c r="E8" s="1686">
        <v>227</v>
      </c>
      <c r="F8" s="1686">
        <v>205</v>
      </c>
      <c r="G8" s="1686">
        <v>171</v>
      </c>
      <c r="H8" s="1686">
        <v>210</v>
      </c>
      <c r="I8" s="1686"/>
      <c r="J8" s="1667"/>
      <c r="K8" s="1674"/>
      <c r="L8" s="1669"/>
      <c r="M8" s="1688"/>
      <c r="N8" s="1688"/>
      <c r="O8" s="1688"/>
      <c r="P8" s="1669"/>
      <c r="Q8" s="1668">
        <v>212</v>
      </c>
      <c r="R8" s="1668">
        <v>211</v>
      </c>
      <c r="S8" s="1668">
        <v>212</v>
      </c>
      <c r="T8" s="1754">
        <v>206</v>
      </c>
      <c r="U8" s="1750"/>
      <c r="V8" s="894"/>
      <c r="W8" s="895">
        <f t="shared" si="0"/>
        <v>2039</v>
      </c>
      <c r="X8" s="896">
        <f t="shared" si="1"/>
        <v>203.9</v>
      </c>
      <c r="Y8" s="1082" t="e">
        <f>W8-#REF!</f>
        <v>#REF!</v>
      </c>
      <c r="Z8" s="1083">
        <f t="shared" si="2"/>
        <v>61</v>
      </c>
      <c r="AA8" s="1084">
        <f t="shared" si="3"/>
        <v>0</v>
      </c>
      <c r="AB8" s="1085">
        <f t="shared" si="4"/>
        <v>227</v>
      </c>
      <c r="AC8" s="112"/>
      <c r="AF8" s="455">
        <v>5</v>
      </c>
      <c r="AG8" s="439" t="s">
        <v>31</v>
      </c>
      <c r="AH8" s="456" t="s">
        <v>152</v>
      </c>
    </row>
    <row r="9" spans="1:34" ht="15" thickBot="1">
      <c r="A9" s="109">
        <v>4</v>
      </c>
      <c r="B9" s="1482" t="s">
        <v>322</v>
      </c>
      <c r="C9" s="1676">
        <v>244</v>
      </c>
      <c r="D9" s="1673">
        <v>187</v>
      </c>
      <c r="E9" s="1673">
        <v>184</v>
      </c>
      <c r="F9" s="1517">
        <v>257</v>
      </c>
      <c r="G9" s="1517">
        <v>233</v>
      </c>
      <c r="H9" s="1517">
        <v>173</v>
      </c>
      <c r="I9" s="1517"/>
      <c r="J9" s="1517"/>
      <c r="K9" s="1673"/>
      <c r="L9" s="1676"/>
      <c r="M9" s="1671"/>
      <c r="N9" s="1671"/>
      <c r="O9" s="1671"/>
      <c r="P9" s="1671"/>
      <c r="Q9" s="1677">
        <v>179</v>
      </c>
      <c r="R9" s="1677">
        <v>156</v>
      </c>
      <c r="S9" s="1671">
        <v>216</v>
      </c>
      <c r="T9" s="1671">
        <v>198</v>
      </c>
      <c r="U9" s="1751"/>
      <c r="V9" s="889"/>
      <c r="W9" s="890">
        <f t="shared" si="0"/>
        <v>2027</v>
      </c>
      <c r="X9" s="891">
        <f t="shared" si="1"/>
        <v>202.7</v>
      </c>
      <c r="Y9" s="1080" t="e">
        <f>W9-#REF!</f>
        <v>#REF!</v>
      </c>
      <c r="Z9" s="1081">
        <f t="shared" si="2"/>
        <v>49</v>
      </c>
      <c r="AA9" s="1264">
        <f t="shared" si="3"/>
        <v>-12</v>
      </c>
      <c r="AB9" s="902">
        <f t="shared" si="4"/>
        <v>257</v>
      </c>
      <c r="AC9" s="380"/>
      <c r="AF9" s="455">
        <v>6</v>
      </c>
      <c r="AG9" s="446" t="s">
        <v>175</v>
      </c>
      <c r="AH9" s="457" t="s">
        <v>152</v>
      </c>
    </row>
    <row r="10" spans="1:34" ht="15.75" thickBot="1">
      <c r="A10" s="109">
        <v>5</v>
      </c>
      <c r="B10" s="1482" t="s">
        <v>324</v>
      </c>
      <c r="C10" s="1663">
        <v>189</v>
      </c>
      <c r="D10" s="1663">
        <v>180</v>
      </c>
      <c r="E10" s="1663">
        <v>194</v>
      </c>
      <c r="F10" s="1362">
        <v>245</v>
      </c>
      <c r="G10" s="1362">
        <v>215</v>
      </c>
      <c r="H10" s="1362">
        <v>164</v>
      </c>
      <c r="I10" s="1362"/>
      <c r="J10" s="1362"/>
      <c r="K10" s="1663"/>
      <c r="L10" s="1663"/>
      <c r="M10" s="1662"/>
      <c r="N10" s="1662"/>
      <c r="O10" s="1662"/>
      <c r="P10" s="1662"/>
      <c r="Q10" s="1663">
        <v>175</v>
      </c>
      <c r="R10" s="1663">
        <v>225</v>
      </c>
      <c r="S10" s="1663">
        <v>213</v>
      </c>
      <c r="T10" s="1689">
        <v>199</v>
      </c>
      <c r="U10" s="1751"/>
      <c r="V10" s="889"/>
      <c r="W10" s="890">
        <f t="shared" si="0"/>
        <v>1999</v>
      </c>
      <c r="X10" s="117">
        <f t="shared" si="1"/>
        <v>199.9</v>
      </c>
      <c r="Y10" s="1080" t="e">
        <f>W10-#REF!</f>
        <v>#REF!</v>
      </c>
      <c r="Z10" s="1081">
        <f t="shared" si="2"/>
        <v>21</v>
      </c>
      <c r="AA10" s="1084">
        <f t="shared" si="3"/>
        <v>-40</v>
      </c>
      <c r="AB10" s="902">
        <f t="shared" si="4"/>
        <v>245</v>
      </c>
      <c r="AC10" s="967"/>
      <c r="AF10" s="455">
        <v>7</v>
      </c>
      <c r="AG10" s="447" t="s">
        <v>69</v>
      </c>
      <c r="AH10" s="456" t="s">
        <v>152</v>
      </c>
    </row>
    <row r="11" spans="1:34" ht="15.75" thickBot="1">
      <c r="A11" s="108">
        <v>6</v>
      </c>
      <c r="B11" s="1659" t="s">
        <v>323</v>
      </c>
      <c r="C11" s="1664">
        <v>214</v>
      </c>
      <c r="D11" s="1664">
        <v>212</v>
      </c>
      <c r="E11" s="1663">
        <v>160</v>
      </c>
      <c r="F11" s="1362">
        <v>179</v>
      </c>
      <c r="G11" s="1362">
        <v>203</v>
      </c>
      <c r="H11" s="1362">
        <v>182</v>
      </c>
      <c r="I11" s="1362"/>
      <c r="J11" s="1362"/>
      <c r="K11" s="1664"/>
      <c r="L11" s="1663"/>
      <c r="M11" s="1661"/>
      <c r="N11" s="1661"/>
      <c r="O11" s="1661"/>
      <c r="P11" s="1662"/>
      <c r="Q11" s="1665">
        <v>193</v>
      </c>
      <c r="R11" s="1665">
        <v>247</v>
      </c>
      <c r="S11" s="1662">
        <v>203</v>
      </c>
      <c r="T11" s="1662">
        <v>204</v>
      </c>
      <c r="U11" s="1749"/>
      <c r="V11" s="101"/>
      <c r="W11" s="116">
        <f t="shared" si="0"/>
        <v>1997</v>
      </c>
      <c r="X11" s="117">
        <f t="shared" si="1"/>
        <v>199.7</v>
      </c>
      <c r="Y11" s="813" t="e">
        <f>W11-#REF!</f>
        <v>#REF!</v>
      </c>
      <c r="Z11" s="1033">
        <f t="shared" si="2"/>
        <v>19</v>
      </c>
      <c r="AA11" s="1084">
        <f t="shared" si="3"/>
        <v>-42</v>
      </c>
      <c r="AB11" s="834">
        <f t="shared" si="4"/>
        <v>247</v>
      </c>
      <c r="AC11" s="967"/>
      <c r="AF11" s="455">
        <v>8</v>
      </c>
      <c r="AG11" s="446" t="s">
        <v>177</v>
      </c>
      <c r="AH11" s="456" t="s">
        <v>152</v>
      </c>
    </row>
    <row r="12" spans="1:34" ht="15.75" thickBot="1">
      <c r="A12" s="108">
        <v>7</v>
      </c>
      <c r="B12" s="1659" t="s">
        <v>306</v>
      </c>
      <c r="C12" s="1660">
        <v>234</v>
      </c>
      <c r="D12" s="1660">
        <v>221</v>
      </c>
      <c r="E12" s="1660">
        <v>196</v>
      </c>
      <c r="F12" s="1660">
        <v>184</v>
      </c>
      <c r="G12" s="1660">
        <v>189</v>
      </c>
      <c r="H12" s="1660">
        <v>188</v>
      </c>
      <c r="I12" s="1660"/>
      <c r="J12" s="1660"/>
      <c r="K12" s="1663"/>
      <c r="L12" s="1663"/>
      <c r="M12" s="1662"/>
      <c r="N12" s="1662"/>
      <c r="O12" s="1662"/>
      <c r="P12" s="1662"/>
      <c r="Q12" s="1660">
        <v>220</v>
      </c>
      <c r="R12" s="1357">
        <v>202</v>
      </c>
      <c r="S12" s="1357">
        <v>182</v>
      </c>
      <c r="T12" s="1357">
        <v>173</v>
      </c>
      <c r="U12" s="1749"/>
      <c r="V12" s="101"/>
      <c r="W12" s="116">
        <f t="shared" si="0"/>
        <v>1989</v>
      </c>
      <c r="X12" s="117">
        <f t="shared" si="1"/>
        <v>198.9</v>
      </c>
      <c r="Y12" s="813" t="e">
        <f>W12-#REF!</f>
        <v>#REF!</v>
      </c>
      <c r="Z12" s="1033">
        <f t="shared" si="2"/>
        <v>11</v>
      </c>
      <c r="AA12" s="1084">
        <f t="shared" si="3"/>
        <v>-50</v>
      </c>
      <c r="AB12" s="834">
        <f t="shared" si="4"/>
        <v>234</v>
      </c>
      <c r="AC12" s="967"/>
      <c r="AF12" s="455">
        <v>9</v>
      </c>
      <c r="AG12" s="449" t="s">
        <v>90</v>
      </c>
      <c r="AH12" s="456" t="s">
        <v>152</v>
      </c>
    </row>
    <row r="13" spans="1:38" ht="15.75" thickBot="1">
      <c r="A13" s="107">
        <v>8</v>
      </c>
      <c r="B13" s="1666" t="s">
        <v>328</v>
      </c>
      <c r="C13" s="1668">
        <v>248</v>
      </c>
      <c r="D13" s="1668">
        <v>180</v>
      </c>
      <c r="E13" s="1668">
        <v>247</v>
      </c>
      <c r="F13" s="1674">
        <v>208</v>
      </c>
      <c r="G13" s="1674">
        <v>224</v>
      </c>
      <c r="H13" s="1674">
        <v>157</v>
      </c>
      <c r="I13" s="1674"/>
      <c r="J13" s="1674"/>
      <c r="K13" s="1668"/>
      <c r="L13" s="1687"/>
      <c r="M13" s="1669"/>
      <c r="N13" s="1669"/>
      <c r="O13" s="1669"/>
      <c r="P13" s="1669"/>
      <c r="Q13" s="1668">
        <v>183</v>
      </c>
      <c r="R13" s="1668">
        <v>143</v>
      </c>
      <c r="S13" s="1753">
        <v>210</v>
      </c>
      <c r="T13" s="1754">
        <v>178</v>
      </c>
      <c r="U13" s="1750"/>
      <c r="V13" s="894"/>
      <c r="W13" s="895">
        <f t="shared" si="0"/>
        <v>1978</v>
      </c>
      <c r="X13" s="896">
        <f t="shared" si="1"/>
        <v>197.8</v>
      </c>
      <c r="Y13" s="1082" t="e">
        <f>W13-#REF!</f>
        <v>#REF!</v>
      </c>
      <c r="Z13" s="1083">
        <f t="shared" si="2"/>
        <v>0</v>
      </c>
      <c r="AA13" s="1084">
        <f t="shared" si="3"/>
        <v>-61</v>
      </c>
      <c r="AB13" s="1085">
        <f t="shared" si="4"/>
        <v>248</v>
      </c>
      <c r="AC13" s="967"/>
      <c r="AD13" s="112"/>
      <c r="AF13" s="455">
        <v>10</v>
      </c>
      <c r="AG13" s="448" t="s">
        <v>129</v>
      </c>
      <c r="AH13" s="456" t="s">
        <v>152</v>
      </c>
      <c r="AK13" s="1" t="s">
        <v>335</v>
      </c>
      <c r="AL13" s="1" t="s">
        <v>53</v>
      </c>
    </row>
    <row r="14" spans="1:39" ht="15.75" thickBot="1">
      <c r="A14" s="109">
        <v>9</v>
      </c>
      <c r="B14" s="1482" t="s">
        <v>28</v>
      </c>
      <c r="C14" s="1673">
        <v>174</v>
      </c>
      <c r="D14" s="1673">
        <v>179</v>
      </c>
      <c r="E14" s="1673">
        <v>185</v>
      </c>
      <c r="F14" s="1517">
        <v>234</v>
      </c>
      <c r="G14" s="1517">
        <v>164</v>
      </c>
      <c r="H14" s="1517">
        <v>172</v>
      </c>
      <c r="I14" s="1517"/>
      <c r="J14" s="1517"/>
      <c r="K14" s="1676"/>
      <c r="L14" s="1676"/>
      <c r="M14" s="1672"/>
      <c r="N14" s="1672"/>
      <c r="O14" s="1672"/>
      <c r="P14" s="1672"/>
      <c r="Q14" s="1670">
        <v>178</v>
      </c>
      <c r="R14" s="1670">
        <v>197</v>
      </c>
      <c r="S14" s="1670">
        <v>227</v>
      </c>
      <c r="T14" s="1670">
        <v>201</v>
      </c>
      <c r="U14" s="1752"/>
      <c r="V14" s="900"/>
      <c r="W14" s="890">
        <f t="shared" si="0"/>
        <v>1911</v>
      </c>
      <c r="X14" s="891">
        <f t="shared" si="1"/>
        <v>191.1</v>
      </c>
      <c r="Y14" s="1080" t="e">
        <f>W14-#REF!</f>
        <v>#REF!</v>
      </c>
      <c r="Z14" s="1081">
        <f t="shared" si="2"/>
        <v>-67</v>
      </c>
      <c r="AA14" s="1264">
        <f t="shared" si="3"/>
        <v>-128</v>
      </c>
      <c r="AB14" s="902">
        <f t="shared" si="4"/>
        <v>234</v>
      </c>
      <c r="AC14" s="967"/>
      <c r="AD14" s="112"/>
      <c r="AF14" s="455">
        <v>11</v>
      </c>
      <c r="AG14" s="450" t="s">
        <v>134</v>
      </c>
      <c r="AH14" s="456" t="s">
        <v>152</v>
      </c>
      <c r="AM14" s="1" t="s">
        <v>53</v>
      </c>
    </row>
    <row r="15" spans="1:34" ht="15.75" thickBot="1">
      <c r="A15" s="108">
        <v>10</v>
      </c>
      <c r="B15" s="1659" t="s">
        <v>305</v>
      </c>
      <c r="C15" s="1663">
        <v>158</v>
      </c>
      <c r="D15" s="1664">
        <v>192</v>
      </c>
      <c r="E15" s="1663">
        <v>143</v>
      </c>
      <c r="F15" s="1362">
        <v>222</v>
      </c>
      <c r="G15" s="1362">
        <v>168</v>
      </c>
      <c r="H15" s="1362">
        <v>211</v>
      </c>
      <c r="I15" s="1362"/>
      <c r="J15" s="1362"/>
      <c r="K15" s="1663"/>
      <c r="L15" s="1663"/>
      <c r="M15" s="1661"/>
      <c r="N15" s="1661"/>
      <c r="O15" s="1661"/>
      <c r="P15" s="1662"/>
      <c r="Q15" s="1660">
        <v>200</v>
      </c>
      <c r="R15" s="1357">
        <v>179</v>
      </c>
      <c r="S15" s="1357">
        <v>193</v>
      </c>
      <c r="T15" s="1357">
        <v>203</v>
      </c>
      <c r="U15" s="1749"/>
      <c r="V15" s="101"/>
      <c r="W15" s="116">
        <f t="shared" si="0"/>
        <v>1869</v>
      </c>
      <c r="X15" s="117">
        <f t="shared" si="1"/>
        <v>186.9</v>
      </c>
      <c r="Y15" s="813" t="e">
        <f>W15-#REF!</f>
        <v>#REF!</v>
      </c>
      <c r="Z15" s="1033">
        <f t="shared" si="2"/>
        <v>-109</v>
      </c>
      <c r="AA15" s="1084">
        <f t="shared" si="3"/>
        <v>-170</v>
      </c>
      <c r="AB15" s="834">
        <f t="shared" si="4"/>
        <v>222</v>
      </c>
      <c r="AC15" s="967"/>
      <c r="AD15" s="112"/>
      <c r="AF15" s="455">
        <v>12</v>
      </c>
      <c r="AG15" s="451" t="s">
        <v>178</v>
      </c>
      <c r="AH15" s="457" t="s">
        <v>152</v>
      </c>
    </row>
    <row r="16" spans="1:34" ht="15.75" thickBot="1">
      <c r="A16" s="108">
        <v>11</v>
      </c>
      <c r="B16" s="1659" t="s">
        <v>316</v>
      </c>
      <c r="C16" s="1660">
        <v>197</v>
      </c>
      <c r="D16" s="1660">
        <v>191</v>
      </c>
      <c r="E16" s="1660">
        <v>172</v>
      </c>
      <c r="F16" s="1660">
        <v>191</v>
      </c>
      <c r="G16" s="1660">
        <v>199</v>
      </c>
      <c r="H16" s="1660">
        <v>226</v>
      </c>
      <c r="I16" s="1660"/>
      <c r="J16" s="1660"/>
      <c r="K16" s="1664"/>
      <c r="L16" s="1663"/>
      <c r="M16" s="1662"/>
      <c r="N16" s="1662"/>
      <c r="O16" s="1662"/>
      <c r="P16" s="1662"/>
      <c r="Q16" s="1663">
        <v>193</v>
      </c>
      <c r="R16" s="1665">
        <v>168</v>
      </c>
      <c r="S16" s="1662">
        <v>106</v>
      </c>
      <c r="T16" s="1662">
        <v>190</v>
      </c>
      <c r="U16" s="1749"/>
      <c r="V16" s="101"/>
      <c r="W16" s="116">
        <f t="shared" si="0"/>
        <v>1833</v>
      </c>
      <c r="X16" s="117">
        <f t="shared" si="1"/>
        <v>183.3</v>
      </c>
      <c r="Y16" s="813" t="e">
        <f>W16-#REF!</f>
        <v>#REF!</v>
      </c>
      <c r="Z16" s="1033">
        <f t="shared" si="2"/>
        <v>-145</v>
      </c>
      <c r="AA16" s="1084">
        <f t="shared" si="3"/>
        <v>-206</v>
      </c>
      <c r="AB16" s="834">
        <f t="shared" si="4"/>
        <v>226</v>
      </c>
      <c r="AC16" s="967"/>
      <c r="AD16" s="112"/>
      <c r="AF16" s="455">
        <v>13</v>
      </c>
      <c r="AG16" s="444" t="s">
        <v>179</v>
      </c>
      <c r="AH16" s="456" t="s">
        <v>152</v>
      </c>
    </row>
    <row r="17" spans="1:34" ht="15.75" thickBot="1">
      <c r="A17" s="108">
        <v>12</v>
      </c>
      <c r="B17" s="1678" t="s">
        <v>479</v>
      </c>
      <c r="C17" s="1663">
        <v>152</v>
      </c>
      <c r="D17" s="1664">
        <v>255</v>
      </c>
      <c r="E17" s="1664">
        <v>172</v>
      </c>
      <c r="F17" s="1362">
        <v>155</v>
      </c>
      <c r="G17" s="1362">
        <v>196</v>
      </c>
      <c r="H17" s="1362">
        <v>160</v>
      </c>
      <c r="I17" s="1362"/>
      <c r="J17" s="1362"/>
      <c r="K17" s="1663"/>
      <c r="L17" s="1663"/>
      <c r="M17" s="1662"/>
      <c r="N17" s="1662"/>
      <c r="O17" s="1662"/>
      <c r="P17" s="1662"/>
      <c r="Q17" s="1660">
        <v>187</v>
      </c>
      <c r="R17" s="1660">
        <v>192</v>
      </c>
      <c r="S17" s="1660">
        <v>181</v>
      </c>
      <c r="T17" s="1660">
        <v>169</v>
      </c>
      <c r="U17" s="1749"/>
      <c r="V17" s="101"/>
      <c r="W17" s="116">
        <f t="shared" si="0"/>
        <v>1819</v>
      </c>
      <c r="X17" s="117">
        <f t="shared" si="1"/>
        <v>181.9</v>
      </c>
      <c r="Y17" s="813" t="e">
        <f>W17-#REF!</f>
        <v>#REF!</v>
      </c>
      <c r="Z17" s="1033">
        <f t="shared" si="2"/>
        <v>-159</v>
      </c>
      <c r="AA17" s="1084">
        <f t="shared" si="3"/>
        <v>-220</v>
      </c>
      <c r="AB17" s="834">
        <f t="shared" si="4"/>
        <v>255</v>
      </c>
      <c r="AC17" s="967"/>
      <c r="AD17" s="112"/>
      <c r="AF17" s="455">
        <v>14</v>
      </c>
      <c r="AG17" s="443" t="s">
        <v>100</v>
      </c>
      <c r="AH17" s="456" t="s">
        <v>152</v>
      </c>
    </row>
    <row r="18" spans="1:40" ht="15.75" thickBot="1">
      <c r="A18" s="108">
        <v>13</v>
      </c>
      <c r="B18" s="1659" t="s">
        <v>313</v>
      </c>
      <c r="C18" s="1663">
        <v>200</v>
      </c>
      <c r="D18" s="1663">
        <v>207</v>
      </c>
      <c r="E18" s="1663">
        <v>206</v>
      </c>
      <c r="F18" s="1362">
        <v>145</v>
      </c>
      <c r="G18" s="1362">
        <v>131</v>
      </c>
      <c r="H18" s="1362">
        <v>182</v>
      </c>
      <c r="I18" s="1362"/>
      <c r="J18" s="1362"/>
      <c r="K18" s="1362"/>
      <c r="L18" s="1662"/>
      <c r="M18" s="1662"/>
      <c r="N18" s="1662"/>
      <c r="O18" s="1662"/>
      <c r="P18" s="1662"/>
      <c r="Q18" s="1660">
        <v>168</v>
      </c>
      <c r="R18" s="1660">
        <v>214</v>
      </c>
      <c r="S18" s="1662">
        <v>158</v>
      </c>
      <c r="T18" s="1662">
        <v>185</v>
      </c>
      <c r="U18" s="1749"/>
      <c r="V18" s="101"/>
      <c r="W18" s="116">
        <f t="shared" si="0"/>
        <v>1796</v>
      </c>
      <c r="X18" s="117">
        <f t="shared" si="1"/>
        <v>179.6</v>
      </c>
      <c r="Y18" s="813" t="e">
        <f>W18-#REF!</f>
        <v>#REF!</v>
      </c>
      <c r="Z18" s="1033">
        <f t="shared" si="2"/>
        <v>-182</v>
      </c>
      <c r="AA18" s="1084">
        <f t="shared" si="3"/>
        <v>-243</v>
      </c>
      <c r="AB18" s="834">
        <f t="shared" si="4"/>
        <v>214</v>
      </c>
      <c r="AC18" s="967"/>
      <c r="AD18" s="112"/>
      <c r="AF18" s="455">
        <v>15</v>
      </c>
      <c r="AG18" s="440" t="s">
        <v>137</v>
      </c>
      <c r="AH18" s="456" t="s">
        <v>152</v>
      </c>
      <c r="AN18" s="1" t="s">
        <v>53</v>
      </c>
    </row>
    <row r="19" spans="1:34" ht="15.75" thickBot="1">
      <c r="A19" s="108">
        <v>14</v>
      </c>
      <c r="B19" s="1659" t="s">
        <v>462</v>
      </c>
      <c r="C19" s="1679">
        <v>198</v>
      </c>
      <c r="D19" s="1679">
        <v>164</v>
      </c>
      <c r="E19" s="1679">
        <v>178</v>
      </c>
      <c r="F19" s="1679">
        <v>170</v>
      </c>
      <c r="G19" s="1679">
        <v>163</v>
      </c>
      <c r="H19" s="1679">
        <v>167</v>
      </c>
      <c r="I19" s="1679"/>
      <c r="J19" s="1660"/>
      <c r="K19" s="1664"/>
      <c r="L19" s="1663"/>
      <c r="M19" s="1661"/>
      <c r="N19" s="1661"/>
      <c r="O19" s="1661"/>
      <c r="P19" s="1662"/>
      <c r="Q19" s="1660">
        <v>211</v>
      </c>
      <c r="R19" s="1660">
        <v>215</v>
      </c>
      <c r="S19" s="1660">
        <v>152</v>
      </c>
      <c r="T19" s="1660">
        <v>175</v>
      </c>
      <c r="U19" s="1749"/>
      <c r="V19" s="101"/>
      <c r="W19" s="116">
        <f t="shared" si="0"/>
        <v>1793</v>
      </c>
      <c r="X19" s="117">
        <f t="shared" si="1"/>
        <v>179.3</v>
      </c>
      <c r="Y19" s="813" t="e">
        <f>W19-#REF!</f>
        <v>#REF!</v>
      </c>
      <c r="Z19" s="1033">
        <f t="shared" si="2"/>
        <v>-185</v>
      </c>
      <c r="AA19" s="1084">
        <f t="shared" si="3"/>
        <v>-246</v>
      </c>
      <c r="AB19" s="834">
        <f t="shared" si="4"/>
        <v>215</v>
      </c>
      <c r="AC19" s="967"/>
      <c r="AD19" s="112"/>
      <c r="AF19" s="455">
        <v>16</v>
      </c>
      <c r="AG19" s="439" t="s">
        <v>181</v>
      </c>
      <c r="AH19" s="456" t="s">
        <v>152</v>
      </c>
    </row>
    <row r="20" spans="1:34" ht="15.75" thickBot="1">
      <c r="A20" s="108">
        <v>15</v>
      </c>
      <c r="B20" s="1659" t="s">
        <v>296</v>
      </c>
      <c r="C20" s="1660">
        <v>246</v>
      </c>
      <c r="D20" s="1660">
        <v>150</v>
      </c>
      <c r="E20" s="1660">
        <v>160</v>
      </c>
      <c r="F20" s="1660">
        <v>168</v>
      </c>
      <c r="G20" s="1660">
        <v>188</v>
      </c>
      <c r="H20" s="1660">
        <v>209</v>
      </c>
      <c r="I20" s="1660"/>
      <c r="J20" s="1660"/>
      <c r="K20" s="1663"/>
      <c r="L20" s="1663"/>
      <c r="M20" s="1662"/>
      <c r="N20" s="1662"/>
      <c r="O20" s="1662"/>
      <c r="P20" s="1662"/>
      <c r="Q20" s="1660">
        <v>160</v>
      </c>
      <c r="R20" s="1660">
        <v>178</v>
      </c>
      <c r="S20" s="1660">
        <v>146</v>
      </c>
      <c r="T20" s="1660">
        <v>184</v>
      </c>
      <c r="U20" s="1749"/>
      <c r="V20" s="101"/>
      <c r="W20" s="116">
        <f t="shared" si="0"/>
        <v>1789</v>
      </c>
      <c r="X20" s="117">
        <f t="shared" si="1"/>
        <v>178.9</v>
      </c>
      <c r="Y20" s="813" t="e">
        <f>W20-#REF!</f>
        <v>#REF!</v>
      </c>
      <c r="Z20" s="1033">
        <f t="shared" si="2"/>
        <v>-189</v>
      </c>
      <c r="AA20" s="1084">
        <f t="shared" si="3"/>
        <v>-250</v>
      </c>
      <c r="AB20" s="834">
        <f t="shared" si="4"/>
        <v>246</v>
      </c>
      <c r="AC20" s="971"/>
      <c r="AD20" s="112"/>
      <c r="AF20" s="455">
        <v>17</v>
      </c>
      <c r="AG20" s="453" t="s">
        <v>107</v>
      </c>
      <c r="AH20" s="457" t="s">
        <v>152</v>
      </c>
    </row>
    <row r="21" spans="1:34" ht="15.75" thickBot="1">
      <c r="A21" s="108">
        <v>16</v>
      </c>
      <c r="B21" s="1680" t="s">
        <v>301</v>
      </c>
      <c r="C21" s="1660">
        <v>170</v>
      </c>
      <c r="D21" s="1660">
        <v>145</v>
      </c>
      <c r="E21" s="1660">
        <v>183</v>
      </c>
      <c r="F21" s="1660">
        <v>197</v>
      </c>
      <c r="G21" s="1660">
        <v>172</v>
      </c>
      <c r="H21" s="1660">
        <v>173</v>
      </c>
      <c r="I21" s="1660"/>
      <c r="J21" s="1660"/>
      <c r="K21" s="1664"/>
      <c r="L21" s="1664"/>
      <c r="M21" s="1662"/>
      <c r="N21" s="1662"/>
      <c r="O21" s="1662"/>
      <c r="P21" s="1662"/>
      <c r="Q21" s="1660">
        <v>165</v>
      </c>
      <c r="R21" s="1357">
        <v>149</v>
      </c>
      <c r="S21" s="1357">
        <v>219</v>
      </c>
      <c r="T21" s="1357">
        <v>204</v>
      </c>
      <c r="U21" s="1751"/>
      <c r="V21" s="889"/>
      <c r="W21" s="890">
        <f t="shared" si="0"/>
        <v>1777</v>
      </c>
      <c r="X21" s="891">
        <f t="shared" si="1"/>
        <v>177.7</v>
      </c>
      <c r="Y21" s="1080" t="e">
        <f>W21-#REF!</f>
        <v>#REF!</v>
      </c>
      <c r="Z21" s="1081">
        <f t="shared" si="2"/>
        <v>-201</v>
      </c>
      <c r="AA21" s="1264">
        <f t="shared" si="3"/>
        <v>-262</v>
      </c>
      <c r="AB21" s="902">
        <f t="shared" si="4"/>
        <v>219</v>
      </c>
      <c r="AC21" s="971"/>
      <c r="AD21" s="112"/>
      <c r="AF21" s="455">
        <v>19</v>
      </c>
      <c r="AG21" s="454" t="s">
        <v>140</v>
      </c>
      <c r="AH21" s="456" t="s">
        <v>152</v>
      </c>
    </row>
    <row r="22" spans="1:34" ht="15.75" thickBot="1">
      <c r="A22" s="108">
        <v>17</v>
      </c>
      <c r="B22" s="1682" t="s">
        <v>302</v>
      </c>
      <c r="C22" s="1683">
        <v>150</v>
      </c>
      <c r="D22" s="1683">
        <v>158</v>
      </c>
      <c r="E22" s="1683">
        <v>190</v>
      </c>
      <c r="F22" s="1683">
        <v>164</v>
      </c>
      <c r="G22" s="1683">
        <v>163</v>
      </c>
      <c r="H22" s="1683">
        <v>194</v>
      </c>
      <c r="I22" s="1362"/>
      <c r="J22" s="1362"/>
      <c r="K22" s="1663"/>
      <c r="L22" s="1663"/>
      <c r="M22" s="1661"/>
      <c r="N22" s="1661"/>
      <c r="O22" s="1661"/>
      <c r="P22" s="1662"/>
      <c r="Q22" s="1660">
        <v>146</v>
      </c>
      <c r="R22" s="1681">
        <v>212</v>
      </c>
      <c r="S22" s="1681">
        <v>162</v>
      </c>
      <c r="T22" s="1681">
        <v>207</v>
      </c>
      <c r="U22" s="1749"/>
      <c r="V22" s="101"/>
      <c r="W22" s="116">
        <f t="shared" si="0"/>
        <v>1746</v>
      </c>
      <c r="X22" s="117">
        <f t="shared" si="1"/>
        <v>174.6</v>
      </c>
      <c r="Y22" s="813" t="e">
        <f>W22-#REF!</f>
        <v>#REF!</v>
      </c>
      <c r="Z22" s="1033">
        <f t="shared" si="2"/>
        <v>-232</v>
      </c>
      <c r="AA22" s="1084">
        <f t="shared" si="3"/>
        <v>-293</v>
      </c>
      <c r="AB22" s="834">
        <f t="shared" si="4"/>
        <v>212</v>
      </c>
      <c r="AC22" s="971"/>
      <c r="AD22" s="112"/>
      <c r="AF22" s="455">
        <v>20</v>
      </c>
      <c r="AG22" s="445" t="s">
        <v>182</v>
      </c>
      <c r="AH22" s="456" t="s">
        <v>152</v>
      </c>
    </row>
    <row r="23" spans="1:34" ht="15.75" thickBot="1">
      <c r="A23" s="108">
        <v>18</v>
      </c>
      <c r="B23" s="1682" t="s">
        <v>465</v>
      </c>
      <c r="C23" s="1679">
        <v>178</v>
      </c>
      <c r="D23" s="1660">
        <v>168</v>
      </c>
      <c r="E23" s="1660">
        <v>167</v>
      </c>
      <c r="F23" s="1660">
        <v>203</v>
      </c>
      <c r="G23" s="1660">
        <v>178</v>
      </c>
      <c r="H23" s="1660">
        <v>164</v>
      </c>
      <c r="I23" s="1660"/>
      <c r="J23" s="1660"/>
      <c r="K23" s="1362"/>
      <c r="L23" s="1662"/>
      <c r="M23" s="1662"/>
      <c r="N23" s="1662"/>
      <c r="O23" s="1662"/>
      <c r="P23" s="1662"/>
      <c r="Q23" s="1681">
        <v>168</v>
      </c>
      <c r="R23" s="1681">
        <v>159</v>
      </c>
      <c r="S23" s="1660">
        <v>158</v>
      </c>
      <c r="T23" s="1660">
        <v>172</v>
      </c>
      <c r="U23" s="1749"/>
      <c r="V23" s="101"/>
      <c r="W23" s="116">
        <f t="shared" si="0"/>
        <v>1715</v>
      </c>
      <c r="X23" s="117">
        <f t="shared" si="1"/>
        <v>171.5</v>
      </c>
      <c r="Y23" s="813" t="e">
        <f>W23-#REF!</f>
        <v>#REF!</v>
      </c>
      <c r="Z23" s="1033">
        <f t="shared" si="2"/>
        <v>-263</v>
      </c>
      <c r="AA23" s="1084">
        <f t="shared" si="3"/>
        <v>-324</v>
      </c>
      <c r="AB23" s="834">
        <f t="shared" si="4"/>
        <v>203</v>
      </c>
      <c r="AC23" s="967"/>
      <c r="AD23" s="112"/>
      <c r="AF23" s="455">
        <v>21</v>
      </c>
      <c r="AG23" s="439" t="s">
        <v>114</v>
      </c>
      <c r="AH23" s="456" t="s">
        <v>152</v>
      </c>
    </row>
    <row r="24" spans="1:35" ht="15.75" thickBot="1">
      <c r="A24" s="108">
        <v>19</v>
      </c>
      <c r="B24" s="1682" t="s">
        <v>300</v>
      </c>
      <c r="C24" s="1660">
        <v>187</v>
      </c>
      <c r="D24" s="1679">
        <v>170</v>
      </c>
      <c r="E24" s="1679">
        <v>179</v>
      </c>
      <c r="F24" s="1679">
        <v>159</v>
      </c>
      <c r="G24" s="1679">
        <v>165</v>
      </c>
      <c r="H24" s="1679">
        <v>132</v>
      </c>
      <c r="I24" s="1679"/>
      <c r="J24" s="1660"/>
      <c r="K24" s="1663"/>
      <c r="L24" s="1663"/>
      <c r="M24" s="1662"/>
      <c r="N24" s="1662"/>
      <c r="O24" s="1662"/>
      <c r="P24" s="1662"/>
      <c r="Q24" s="1663">
        <v>161</v>
      </c>
      <c r="R24" s="1663">
        <v>195</v>
      </c>
      <c r="S24" s="1662">
        <v>162</v>
      </c>
      <c r="T24" s="1662">
        <v>165</v>
      </c>
      <c r="U24" s="1749"/>
      <c r="V24" s="101"/>
      <c r="W24" s="116">
        <f t="shared" si="0"/>
        <v>1675</v>
      </c>
      <c r="X24" s="117">
        <f t="shared" si="1"/>
        <v>167.5</v>
      </c>
      <c r="Y24" s="813" t="e">
        <f>W24-#REF!</f>
        <v>#REF!</v>
      </c>
      <c r="Z24" s="1033">
        <f t="shared" si="2"/>
        <v>-303</v>
      </c>
      <c r="AA24" s="1084">
        <f t="shared" si="3"/>
        <v>-364</v>
      </c>
      <c r="AB24" s="834">
        <f t="shared" si="4"/>
        <v>195</v>
      </c>
      <c r="AC24" s="971"/>
      <c r="AD24" s="112"/>
      <c r="AF24" s="455">
        <v>22</v>
      </c>
      <c r="AG24" s="458" t="s">
        <v>169</v>
      </c>
      <c r="AH24" s="459" t="s">
        <v>170</v>
      </c>
      <c r="AI24" s="1">
        <v>2</v>
      </c>
    </row>
    <row r="25" spans="1:34" ht="15.75" thickBot="1">
      <c r="A25" s="108">
        <v>20</v>
      </c>
      <c r="B25" s="1682" t="s">
        <v>303</v>
      </c>
      <c r="C25" s="1663">
        <v>130</v>
      </c>
      <c r="D25" s="1663">
        <v>140</v>
      </c>
      <c r="E25" s="1663">
        <v>193</v>
      </c>
      <c r="F25" s="1362">
        <v>177</v>
      </c>
      <c r="G25" s="1362">
        <v>147</v>
      </c>
      <c r="H25" s="1362">
        <v>213</v>
      </c>
      <c r="I25" s="1362"/>
      <c r="J25" s="1362"/>
      <c r="K25" s="1663"/>
      <c r="L25" s="1663"/>
      <c r="M25" s="1661"/>
      <c r="N25" s="1661"/>
      <c r="O25" s="1661"/>
      <c r="P25" s="1662"/>
      <c r="Q25" s="1663">
        <v>209</v>
      </c>
      <c r="R25" s="1663">
        <v>166</v>
      </c>
      <c r="S25" s="1662">
        <v>153</v>
      </c>
      <c r="T25" s="1662">
        <v>137</v>
      </c>
      <c r="U25" s="1749"/>
      <c r="V25" s="101"/>
      <c r="W25" s="116">
        <f t="shared" si="0"/>
        <v>1665</v>
      </c>
      <c r="X25" s="117">
        <f t="shared" si="1"/>
        <v>166.5</v>
      </c>
      <c r="Y25" s="813" t="e">
        <f>W25-#REF!</f>
        <v>#REF!</v>
      </c>
      <c r="Z25" s="1033">
        <f t="shared" si="2"/>
        <v>-313</v>
      </c>
      <c r="AA25" s="1084">
        <f t="shared" si="3"/>
        <v>-374</v>
      </c>
      <c r="AB25" s="834">
        <f t="shared" si="4"/>
        <v>213</v>
      </c>
      <c r="AC25" s="971"/>
      <c r="AD25" s="112"/>
      <c r="AF25" s="455">
        <v>23</v>
      </c>
      <c r="AG25" s="460" t="s">
        <v>174</v>
      </c>
      <c r="AH25" s="459" t="s">
        <v>170</v>
      </c>
    </row>
    <row r="26" spans="1:35" ht="15.75" thickBot="1">
      <c r="A26" s="108">
        <v>21</v>
      </c>
      <c r="B26" s="1682" t="s">
        <v>331</v>
      </c>
      <c r="C26" s="1663">
        <v>173</v>
      </c>
      <c r="D26" s="1663">
        <v>157</v>
      </c>
      <c r="E26" s="1664">
        <v>188</v>
      </c>
      <c r="F26" s="1362">
        <v>123</v>
      </c>
      <c r="G26" s="1362">
        <v>167</v>
      </c>
      <c r="H26" s="1362">
        <v>202</v>
      </c>
      <c r="I26" s="1362"/>
      <c r="J26" s="1362"/>
      <c r="K26" s="1663"/>
      <c r="L26" s="1663"/>
      <c r="M26" s="1661"/>
      <c r="N26" s="1661"/>
      <c r="O26" s="1661"/>
      <c r="P26" s="1662"/>
      <c r="Q26" s="1663">
        <v>161</v>
      </c>
      <c r="R26" s="1665">
        <v>148</v>
      </c>
      <c r="S26" s="1662">
        <v>217</v>
      </c>
      <c r="T26" s="1662">
        <v>127</v>
      </c>
      <c r="U26" s="1749"/>
      <c r="V26" s="101"/>
      <c r="W26" s="116">
        <f t="shared" si="0"/>
        <v>1663</v>
      </c>
      <c r="X26" s="117">
        <f t="shared" si="1"/>
        <v>166.3</v>
      </c>
      <c r="Y26" s="813" t="e">
        <f>W26-#REF!</f>
        <v>#REF!</v>
      </c>
      <c r="Z26" s="1033">
        <f t="shared" si="2"/>
        <v>-315</v>
      </c>
      <c r="AA26" s="1084">
        <f t="shared" si="3"/>
        <v>-376</v>
      </c>
      <c r="AB26" s="834">
        <f t="shared" si="4"/>
        <v>217</v>
      </c>
      <c r="AC26" s="971"/>
      <c r="AD26" s="112"/>
      <c r="AF26" s="455">
        <v>24</v>
      </c>
      <c r="AG26" s="441" t="s">
        <v>16</v>
      </c>
      <c r="AH26" s="456" t="s">
        <v>156</v>
      </c>
      <c r="AI26" s="1">
        <v>1</v>
      </c>
    </row>
    <row r="27" spans="1:35" ht="15.75" thickBot="1">
      <c r="A27" s="108">
        <v>22</v>
      </c>
      <c r="B27" s="1682" t="s">
        <v>311</v>
      </c>
      <c r="C27" s="1664">
        <v>139</v>
      </c>
      <c r="D27" s="1664">
        <v>179</v>
      </c>
      <c r="E27" s="1663">
        <v>187</v>
      </c>
      <c r="F27" s="1362">
        <v>180</v>
      </c>
      <c r="G27" s="1362">
        <v>177</v>
      </c>
      <c r="H27" s="1362">
        <v>151</v>
      </c>
      <c r="I27" s="1362"/>
      <c r="J27" s="1362"/>
      <c r="K27" s="1663"/>
      <c r="L27" s="1663"/>
      <c r="M27" s="1662"/>
      <c r="N27" s="1662"/>
      <c r="O27" s="1662"/>
      <c r="P27" s="1662"/>
      <c r="Q27" s="1660">
        <v>159</v>
      </c>
      <c r="R27" s="1660">
        <v>165</v>
      </c>
      <c r="S27" s="1660">
        <v>124</v>
      </c>
      <c r="T27" s="1660">
        <v>169</v>
      </c>
      <c r="U27" s="1749"/>
      <c r="V27" s="101"/>
      <c r="W27" s="116">
        <f t="shared" si="0"/>
        <v>1630</v>
      </c>
      <c r="X27" s="117">
        <f t="shared" si="1"/>
        <v>163</v>
      </c>
      <c r="Y27" s="813" t="e">
        <f>W27-#REF!</f>
        <v>#REF!</v>
      </c>
      <c r="Z27" s="1033">
        <f t="shared" si="2"/>
        <v>-348</v>
      </c>
      <c r="AA27" s="1084">
        <f t="shared" si="3"/>
        <v>-409</v>
      </c>
      <c r="AB27" s="834">
        <f t="shared" si="4"/>
        <v>187</v>
      </c>
      <c r="AC27" s="971"/>
      <c r="AD27" s="112"/>
      <c r="AF27" s="455">
        <v>25</v>
      </c>
      <c r="AG27" s="462" t="s">
        <v>183</v>
      </c>
      <c r="AH27" s="459" t="s">
        <v>154</v>
      </c>
      <c r="AI27" s="1">
        <v>3</v>
      </c>
    </row>
    <row r="28" spans="1:37" ht="15.75" thickBot="1">
      <c r="A28" s="108">
        <v>23</v>
      </c>
      <c r="B28" s="1682" t="s">
        <v>468</v>
      </c>
      <c r="C28" s="1660">
        <v>153</v>
      </c>
      <c r="D28" s="1685">
        <v>125</v>
      </c>
      <c r="E28" s="1685">
        <v>168</v>
      </c>
      <c r="F28" s="1685">
        <v>129</v>
      </c>
      <c r="G28" s="1685">
        <v>198</v>
      </c>
      <c r="H28" s="1685">
        <v>166</v>
      </c>
      <c r="I28" s="1685"/>
      <c r="J28" s="1685"/>
      <c r="K28" s="1362"/>
      <c r="L28" s="1661"/>
      <c r="M28" s="1661"/>
      <c r="N28" s="1661"/>
      <c r="O28" s="1661"/>
      <c r="P28" s="1662"/>
      <c r="Q28" s="1681">
        <v>179</v>
      </c>
      <c r="R28" s="1681">
        <v>154</v>
      </c>
      <c r="S28" s="1660">
        <v>215</v>
      </c>
      <c r="T28" s="1660">
        <v>134</v>
      </c>
      <c r="U28" s="1749"/>
      <c r="V28" s="101"/>
      <c r="W28" s="116">
        <f t="shared" si="0"/>
        <v>1621</v>
      </c>
      <c r="X28" s="117">
        <f t="shared" si="1"/>
        <v>162.1</v>
      </c>
      <c r="Y28" s="813" t="e">
        <f>W28-#REF!</f>
        <v>#REF!</v>
      </c>
      <c r="Z28" s="1033">
        <f t="shared" si="2"/>
        <v>-357</v>
      </c>
      <c r="AA28" s="1084">
        <f t="shared" si="3"/>
        <v>-418</v>
      </c>
      <c r="AB28" s="834">
        <f t="shared" si="4"/>
        <v>215</v>
      </c>
      <c r="AC28" s="971"/>
      <c r="AD28" s="112"/>
      <c r="AF28" s="455">
        <v>26</v>
      </c>
      <c r="AG28" s="464" t="s">
        <v>27</v>
      </c>
      <c r="AH28" s="459" t="s">
        <v>154</v>
      </c>
      <c r="AK28" s="1" t="s">
        <v>365</v>
      </c>
    </row>
    <row r="29" spans="1:34" ht="15.75" thickBot="1">
      <c r="A29" s="108">
        <v>24</v>
      </c>
      <c r="B29" s="1684" t="s">
        <v>436</v>
      </c>
      <c r="C29" s="1664">
        <v>186</v>
      </c>
      <c r="D29" s="1664">
        <v>161</v>
      </c>
      <c r="E29" s="1664">
        <v>170</v>
      </c>
      <c r="F29" s="1362">
        <v>155</v>
      </c>
      <c r="G29" s="1362">
        <v>152</v>
      </c>
      <c r="H29" s="1362">
        <v>136</v>
      </c>
      <c r="I29" s="1362"/>
      <c r="J29" s="1362"/>
      <c r="K29" s="1664"/>
      <c r="L29" s="1664"/>
      <c r="M29" s="1662"/>
      <c r="N29" s="1662"/>
      <c r="O29" s="1662"/>
      <c r="P29" s="1662"/>
      <c r="Q29" s="1663">
        <v>176</v>
      </c>
      <c r="R29" s="1663">
        <v>136</v>
      </c>
      <c r="S29" s="1665">
        <v>136</v>
      </c>
      <c r="T29" s="1689">
        <v>159</v>
      </c>
      <c r="U29" s="1749"/>
      <c r="V29" s="101"/>
      <c r="W29" s="116">
        <f t="shared" si="0"/>
        <v>1567</v>
      </c>
      <c r="X29" s="117">
        <f t="shared" si="1"/>
        <v>156.7</v>
      </c>
      <c r="Y29" s="813" t="e">
        <f>W29-#REF!</f>
        <v>#REF!</v>
      </c>
      <c r="Z29" s="1033">
        <f t="shared" si="2"/>
        <v>-411</v>
      </c>
      <c r="AA29" s="1084">
        <f t="shared" si="3"/>
        <v>-472</v>
      </c>
      <c r="AB29" s="834">
        <f t="shared" si="4"/>
        <v>186</v>
      </c>
      <c r="AC29" s="971"/>
      <c r="AD29" s="112"/>
      <c r="AF29" s="455">
        <v>27</v>
      </c>
      <c r="AG29" s="458" t="s">
        <v>184</v>
      </c>
      <c r="AH29" s="463" t="s">
        <v>154</v>
      </c>
    </row>
    <row r="30" spans="1:35" ht="15.75" hidden="1" thickBot="1">
      <c r="A30" s="125">
        <v>26</v>
      </c>
      <c r="B30" s="808"/>
      <c r="C30" s="108"/>
      <c r="D30" s="108"/>
      <c r="E30" s="108"/>
      <c r="F30" s="100"/>
      <c r="G30" s="100"/>
      <c r="H30" s="100"/>
      <c r="I30" s="100"/>
      <c r="J30" s="100"/>
      <c r="K30" s="105"/>
      <c r="L30" s="105"/>
      <c r="M30" s="61"/>
      <c r="N30" s="61"/>
      <c r="O30" s="61"/>
      <c r="P30" s="101"/>
      <c r="Q30" s="101"/>
      <c r="R30" s="101"/>
      <c r="S30" s="101"/>
      <c r="T30" s="101"/>
      <c r="U30" s="101"/>
      <c r="V30" s="101"/>
      <c r="W30" s="116">
        <f t="shared" si="0"/>
        <v>0</v>
      </c>
      <c r="X30" s="117" t="e">
        <f t="shared" si="1"/>
        <v>#DIV/0!</v>
      </c>
      <c r="Y30" s="813" t="e">
        <f>W30-#REF!</f>
        <v>#REF!</v>
      </c>
      <c r="Z30" s="1033">
        <f t="shared" si="2"/>
        <v>-1978</v>
      </c>
      <c r="AA30" s="1084">
        <f t="shared" si="3"/>
        <v>-2039</v>
      </c>
      <c r="AB30" s="834">
        <f t="shared" si="4"/>
        <v>0</v>
      </c>
      <c r="AC30" s="971">
        <v>8</v>
      </c>
      <c r="AD30" s="112"/>
      <c r="AF30" s="455">
        <v>28</v>
      </c>
      <c r="AG30" s="439" t="s">
        <v>176</v>
      </c>
      <c r="AH30" s="456" t="s">
        <v>151</v>
      </c>
      <c r="AI30" s="1">
        <v>4</v>
      </c>
    </row>
    <row r="31" spans="1:34" ht="15.75" hidden="1" thickBot="1">
      <c r="A31" s="125">
        <v>27</v>
      </c>
      <c r="B31" s="808"/>
      <c r="C31" s="400"/>
      <c r="D31" s="400"/>
      <c r="E31" s="400"/>
      <c r="F31" s="400"/>
      <c r="G31" s="400"/>
      <c r="H31" s="400"/>
      <c r="I31" s="400"/>
      <c r="J31" s="400"/>
      <c r="K31" s="108"/>
      <c r="L31" s="108"/>
      <c r="M31" s="61"/>
      <c r="N31" s="61"/>
      <c r="O31" s="61"/>
      <c r="P31" s="101"/>
      <c r="Q31" s="101"/>
      <c r="R31" s="101"/>
      <c r="S31" s="101"/>
      <c r="T31" s="101"/>
      <c r="U31" s="101"/>
      <c r="V31" s="101"/>
      <c r="W31" s="116">
        <f t="shared" si="0"/>
        <v>0</v>
      </c>
      <c r="X31" s="117" t="e">
        <f t="shared" si="1"/>
        <v>#DIV/0!</v>
      </c>
      <c r="Y31" s="813" t="e">
        <f>W31-#REF!</f>
        <v>#REF!</v>
      </c>
      <c r="Z31" s="1033">
        <f t="shared" si="2"/>
        <v>-1978</v>
      </c>
      <c r="AA31" s="1084">
        <f t="shared" si="3"/>
        <v>-2039</v>
      </c>
      <c r="AB31" s="834">
        <f t="shared" si="4"/>
        <v>0</v>
      </c>
      <c r="AC31" s="971">
        <v>7</v>
      </c>
      <c r="AD31" s="112"/>
      <c r="AF31" s="455">
        <v>29</v>
      </c>
      <c r="AG31" s="452" t="s">
        <v>180</v>
      </c>
      <c r="AH31" s="457" t="s">
        <v>151</v>
      </c>
    </row>
    <row r="32" spans="1:34" ht="15.75" hidden="1" thickBot="1">
      <c r="A32" s="125">
        <v>28</v>
      </c>
      <c r="B32" s="808"/>
      <c r="C32" s="400"/>
      <c r="D32" s="400"/>
      <c r="E32" s="400"/>
      <c r="F32" s="400"/>
      <c r="G32" s="400"/>
      <c r="H32" s="400"/>
      <c r="I32" s="400"/>
      <c r="J32" s="400"/>
      <c r="K32" s="105"/>
      <c r="L32" s="105"/>
      <c r="M32" s="61"/>
      <c r="N32" s="61"/>
      <c r="O32" s="61"/>
      <c r="P32" s="101"/>
      <c r="Q32" s="101"/>
      <c r="R32" s="101"/>
      <c r="S32" s="101"/>
      <c r="T32" s="101"/>
      <c r="U32" s="101"/>
      <c r="V32" s="101"/>
      <c r="W32" s="116">
        <f t="shared" si="0"/>
        <v>0</v>
      </c>
      <c r="X32" s="117" t="e">
        <f t="shared" si="1"/>
        <v>#DIV/0!</v>
      </c>
      <c r="Y32" s="813" t="e">
        <f>W32-#REF!</f>
        <v>#REF!</v>
      </c>
      <c r="Z32" s="1033">
        <f t="shared" si="2"/>
        <v>-1978</v>
      </c>
      <c r="AA32" s="1084">
        <f t="shared" si="3"/>
        <v>-2039</v>
      </c>
      <c r="AB32" s="834">
        <f t="shared" si="4"/>
        <v>0</v>
      </c>
      <c r="AC32" s="971">
        <v>6</v>
      </c>
      <c r="AD32" s="112"/>
      <c r="AF32" s="455"/>
      <c r="AG32" s="452"/>
      <c r="AH32" s="457"/>
    </row>
    <row r="33" spans="1:34" ht="15.75" hidden="1" thickBot="1">
      <c r="A33" s="125">
        <v>28</v>
      </c>
      <c r="B33" s="808"/>
      <c r="C33" s="786"/>
      <c r="D33" s="412"/>
      <c r="E33" s="412"/>
      <c r="F33" s="412"/>
      <c r="G33" s="412"/>
      <c r="H33" s="412"/>
      <c r="I33" s="412"/>
      <c r="J33" s="412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16">
        <f t="shared" si="0"/>
        <v>0</v>
      </c>
      <c r="X33" s="117" t="e">
        <f t="shared" si="1"/>
        <v>#DIV/0!</v>
      </c>
      <c r="Y33" s="813" t="e">
        <f>W33-#REF!</f>
        <v>#REF!</v>
      </c>
      <c r="Z33" s="1033">
        <f t="shared" si="2"/>
        <v>-1978</v>
      </c>
      <c r="AA33" s="1084">
        <f t="shared" si="3"/>
        <v>-2039</v>
      </c>
      <c r="AB33" s="834">
        <f t="shared" si="4"/>
        <v>0</v>
      </c>
      <c r="AC33" s="971">
        <v>5</v>
      </c>
      <c r="AD33" s="112"/>
      <c r="AF33" s="455"/>
      <c r="AG33" s="452"/>
      <c r="AH33" s="457"/>
    </row>
    <row r="34" spans="1:34" ht="15.75" hidden="1" thickBot="1">
      <c r="A34" s="125">
        <v>29</v>
      </c>
      <c r="B34" s="846"/>
      <c r="C34" s="786"/>
      <c r="D34" s="412"/>
      <c r="E34" s="412"/>
      <c r="F34" s="412"/>
      <c r="G34" s="412"/>
      <c r="H34" s="412"/>
      <c r="I34" s="412"/>
      <c r="J34" s="412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16">
        <f t="shared" si="0"/>
        <v>0</v>
      </c>
      <c r="X34" s="117" t="e">
        <f t="shared" si="1"/>
        <v>#DIV/0!</v>
      </c>
      <c r="Y34" s="813" t="e">
        <f>W34-#REF!</f>
        <v>#REF!</v>
      </c>
      <c r="Z34" s="1033">
        <f t="shared" si="2"/>
        <v>-1978</v>
      </c>
      <c r="AA34" s="1084">
        <f t="shared" si="3"/>
        <v>-2039</v>
      </c>
      <c r="AB34" s="834">
        <f t="shared" si="4"/>
        <v>0</v>
      </c>
      <c r="AC34" s="971">
        <v>4</v>
      </c>
      <c r="AD34" s="112"/>
      <c r="AF34" s="455">
        <v>30</v>
      </c>
      <c r="AG34" s="439" t="s">
        <v>115</v>
      </c>
      <c r="AH34" s="456" t="s">
        <v>151</v>
      </c>
    </row>
    <row r="35" spans="1:34" ht="15" hidden="1">
      <c r="A35" s="125">
        <v>29</v>
      </c>
      <c r="B35" s="808"/>
      <c r="C35" s="108"/>
      <c r="D35" s="108"/>
      <c r="E35" s="105"/>
      <c r="F35" s="100"/>
      <c r="G35" s="100"/>
      <c r="H35" s="100"/>
      <c r="I35" s="100"/>
      <c r="J35" s="100"/>
      <c r="K35" s="108"/>
      <c r="L35" s="108"/>
      <c r="M35" s="61"/>
      <c r="N35" s="61"/>
      <c r="O35" s="61"/>
      <c r="P35" s="101"/>
      <c r="Q35" s="101"/>
      <c r="R35" s="101"/>
      <c r="S35" s="101"/>
      <c r="T35" s="101"/>
      <c r="U35" s="101"/>
      <c r="V35" s="101"/>
      <c r="W35" s="116">
        <f>SUM(C35:P35)</f>
        <v>0</v>
      </c>
      <c r="X35" s="117" t="e">
        <f>AVERAGE(C35:P35)</f>
        <v>#DIV/0!</v>
      </c>
      <c r="Y35" s="813" t="e">
        <f>W35-#REF!</f>
        <v>#REF!</v>
      </c>
      <c r="Z35" s="1033">
        <f t="shared" si="2"/>
        <v>-1978</v>
      </c>
      <c r="AA35" s="119">
        <f>W35-$W$9</f>
        <v>-2027</v>
      </c>
      <c r="AB35" s="1025">
        <f t="shared" si="4"/>
        <v>0</v>
      </c>
      <c r="AC35" s="1127">
        <v>5</v>
      </c>
      <c r="AD35" s="112"/>
      <c r="AF35" s="455">
        <v>31</v>
      </c>
      <c r="AG35" s="439" t="s">
        <v>146</v>
      </c>
      <c r="AH35" s="456" t="s">
        <v>151</v>
      </c>
    </row>
    <row r="36" spans="1:35" ht="14.25" hidden="1">
      <c r="A36" s="125">
        <v>30</v>
      </c>
      <c r="B36" s="809"/>
      <c r="C36" s="105"/>
      <c r="D36" s="108"/>
      <c r="E36" s="108"/>
      <c r="F36" s="100"/>
      <c r="G36" s="100"/>
      <c r="H36" s="100"/>
      <c r="I36" s="100"/>
      <c r="J36" s="100"/>
      <c r="K36" s="108"/>
      <c r="L36" s="108"/>
      <c r="M36" s="61"/>
      <c r="N36" s="61"/>
      <c r="O36" s="61"/>
      <c r="P36" s="101"/>
      <c r="Q36" s="101"/>
      <c r="R36" s="101"/>
      <c r="S36" s="101"/>
      <c r="T36" s="101"/>
      <c r="U36" s="101"/>
      <c r="V36" s="101"/>
      <c r="W36" s="116">
        <f>SUM(C36:P36)</f>
        <v>0</v>
      </c>
      <c r="X36" s="117" t="e">
        <f>AVERAGE(C36:P36)</f>
        <v>#DIV/0!</v>
      </c>
      <c r="Y36" s="813" t="e">
        <f>W36-#REF!</f>
        <v>#REF!</v>
      </c>
      <c r="Z36" s="1033">
        <f t="shared" si="2"/>
        <v>-1978</v>
      </c>
      <c r="AA36" s="119">
        <f>W36-$W$9</f>
        <v>-2027</v>
      </c>
      <c r="AB36" s="1025">
        <f t="shared" si="4"/>
        <v>0</v>
      </c>
      <c r="AC36" s="112"/>
      <c r="AD36" s="112"/>
      <c r="AF36" s="455">
        <v>32</v>
      </c>
      <c r="AG36" s="461" t="s">
        <v>172</v>
      </c>
      <c r="AH36" s="459" t="s">
        <v>153</v>
      </c>
      <c r="AI36" s="1">
        <v>12</v>
      </c>
    </row>
    <row r="37" spans="10:34" s="111" customFormat="1" ht="14.25">
      <c r="J37" s="1026"/>
      <c r="AF37" s="455">
        <v>33</v>
      </c>
      <c r="AG37" s="443" t="s">
        <v>173</v>
      </c>
      <c r="AH37" s="456" t="s">
        <v>153</v>
      </c>
    </row>
    <row r="38" spans="10:34" s="111" customFormat="1" ht="14.25">
      <c r="J38" s="1027"/>
      <c r="K38" s="1028"/>
      <c r="L38" s="1028"/>
      <c r="M38" s="1028"/>
      <c r="N38" s="1028"/>
      <c r="AH38" s="1029"/>
    </row>
    <row r="39" spans="2:34" s="111" customFormat="1" ht="15" hidden="1">
      <c r="B39" s="405" t="s">
        <v>426</v>
      </c>
      <c r="J39" s="1026"/>
      <c r="AH39" s="1029"/>
    </row>
    <row r="40" spans="1:10" ht="15" hidden="1">
      <c r="A40" s="286"/>
      <c r="C40" s="287" t="s">
        <v>58</v>
      </c>
      <c r="D40" s="287" t="s">
        <v>59</v>
      </c>
      <c r="E40" s="287" t="s">
        <v>0</v>
      </c>
      <c r="F40" s="1187"/>
      <c r="G40" s="1187"/>
      <c r="H40" s="1187"/>
      <c r="I40" s="1188"/>
      <c r="J40" s="1188"/>
    </row>
    <row r="41" spans="1:10" ht="15" hidden="1">
      <c r="A41" s="2061"/>
      <c r="B41" s="2079"/>
      <c r="C41" s="2075"/>
      <c r="D41" s="2075"/>
      <c r="E41" s="2075"/>
      <c r="F41" s="2076"/>
      <c r="G41" s="419"/>
      <c r="H41" s="419"/>
      <c r="I41" s="1974"/>
      <c r="J41" s="1974"/>
    </row>
    <row r="42" spans="1:20" ht="15" hidden="1">
      <c r="A42" s="2061"/>
      <c r="B42" s="2080"/>
      <c r="C42" s="2075"/>
      <c r="D42" s="2075"/>
      <c r="E42" s="2075"/>
      <c r="F42" s="2085"/>
      <c r="G42" s="1189"/>
      <c r="H42" s="1189"/>
      <c r="I42" s="1188"/>
      <c r="J42" s="1188"/>
      <c r="T42" s="1" t="s">
        <v>53</v>
      </c>
    </row>
    <row r="43" spans="1:10" ht="15" hidden="1">
      <c r="A43" s="2078"/>
      <c r="B43" s="2089"/>
      <c r="C43" s="2094"/>
      <c r="D43" s="2094"/>
      <c r="E43" s="2094"/>
      <c r="F43" s="2076"/>
      <c r="G43" s="419"/>
      <c r="H43" s="419"/>
      <c r="I43" s="1187"/>
      <c r="J43" s="1188"/>
    </row>
    <row r="44" spans="1:10" ht="15" hidden="1">
      <c r="A44" s="2078"/>
      <c r="B44" s="2090"/>
      <c r="C44" s="2094"/>
      <c r="D44" s="2094"/>
      <c r="E44" s="2094"/>
      <c r="F44" s="2077"/>
      <c r="G44" s="1192"/>
      <c r="H44" s="1192"/>
      <c r="I44" s="1187"/>
      <c r="J44" s="1188"/>
    </row>
    <row r="45" spans="1:10" ht="27" customHeight="1" hidden="1">
      <c r="A45" s="839"/>
      <c r="B45" s="405" t="s">
        <v>427</v>
      </c>
      <c r="C45" s="1030"/>
      <c r="D45" s="1030"/>
      <c r="E45" s="1030"/>
      <c r="F45" s="1186"/>
      <c r="G45" s="1186"/>
      <c r="H45" s="1186"/>
      <c r="I45" s="1188"/>
      <c r="J45" s="1188"/>
    </row>
    <row r="46" spans="1:10" ht="15" hidden="1">
      <c r="A46" s="2086">
        <v>1</v>
      </c>
      <c r="B46" s="2087"/>
      <c r="C46" s="2074"/>
      <c r="D46" s="2074"/>
      <c r="E46" s="2074"/>
      <c r="F46" s="2076"/>
      <c r="G46" s="419"/>
      <c r="H46" s="419"/>
      <c r="I46" s="1187"/>
      <c r="J46" s="1188"/>
    </row>
    <row r="47" spans="1:10" ht="15" hidden="1">
      <c r="A47" s="2086"/>
      <c r="B47" s="2088"/>
      <c r="C47" s="2074"/>
      <c r="D47" s="2074"/>
      <c r="E47" s="2074"/>
      <c r="F47" s="2077"/>
      <c r="G47" s="1192"/>
      <c r="H47" s="1192"/>
      <c r="I47" s="1188"/>
      <c r="J47" s="1188"/>
    </row>
    <row r="48" spans="1:10" ht="15" hidden="1">
      <c r="A48" s="2061">
        <v>2</v>
      </c>
      <c r="B48" s="2079"/>
      <c r="C48" s="2075"/>
      <c r="D48" s="2075"/>
      <c r="E48" s="2075"/>
      <c r="F48" s="2076"/>
      <c r="G48" s="419"/>
      <c r="H48" s="419"/>
      <c r="I48" s="1974"/>
      <c r="J48" s="1974"/>
    </row>
    <row r="49" spans="1:10" ht="15" hidden="1">
      <c r="A49" s="2061"/>
      <c r="B49" s="2080"/>
      <c r="C49" s="2075"/>
      <c r="D49" s="2075"/>
      <c r="E49" s="2075"/>
      <c r="F49" s="2077"/>
      <c r="G49" s="1192"/>
      <c r="H49" s="1192"/>
      <c r="I49" s="1188"/>
      <c r="J49" s="1188"/>
    </row>
    <row r="50" spans="1:10" ht="15">
      <c r="A50" s="286"/>
      <c r="B50" s="1030"/>
      <c r="C50" s="1030"/>
      <c r="D50" s="1030"/>
      <c r="E50" s="1030"/>
      <c r="F50" s="1186"/>
      <c r="G50" s="1186"/>
      <c r="H50" s="1186"/>
      <c r="I50" s="1188"/>
      <c r="J50" s="1188"/>
    </row>
    <row r="51" spans="1:10" ht="15" hidden="1">
      <c r="A51" s="286"/>
      <c r="B51" s="1031" t="s">
        <v>24</v>
      </c>
      <c r="C51" s="1030"/>
      <c r="D51" s="1030"/>
      <c r="E51" s="1030"/>
      <c r="F51" s="1186"/>
      <c r="G51" s="1186"/>
      <c r="H51" s="1186"/>
      <c r="I51" s="1188"/>
      <c r="J51" s="1188"/>
    </row>
    <row r="52" spans="1:10" ht="15.75" hidden="1" thickBot="1">
      <c r="A52" s="66"/>
      <c r="B52" s="1032"/>
      <c r="C52" s="1032"/>
      <c r="D52" s="1032"/>
      <c r="E52" s="1032"/>
      <c r="F52" s="1035"/>
      <c r="G52" s="1035"/>
      <c r="H52" s="1035"/>
      <c r="I52" s="1169"/>
      <c r="J52" s="1188"/>
    </row>
    <row r="53" spans="1:10" ht="15" hidden="1">
      <c r="A53" s="2095"/>
      <c r="B53" s="2099" t="s">
        <v>312</v>
      </c>
      <c r="C53" s="2103">
        <v>203</v>
      </c>
      <c r="D53" s="2103">
        <v>201</v>
      </c>
      <c r="E53" s="2091"/>
      <c r="F53" s="2093"/>
      <c r="G53" s="420"/>
      <c r="H53" s="420"/>
      <c r="I53" s="1187"/>
      <c r="J53" s="1188"/>
    </row>
    <row r="54" spans="1:10" ht="15.75" hidden="1" thickBot="1">
      <c r="A54" s="2096"/>
      <c r="B54" s="2100"/>
      <c r="C54" s="2100"/>
      <c r="D54" s="2100"/>
      <c r="E54" s="2092"/>
      <c r="F54" s="2085"/>
      <c r="G54" s="1189"/>
      <c r="H54" s="1189"/>
      <c r="I54" s="1188"/>
      <c r="J54" s="1188"/>
    </row>
    <row r="55" spans="1:10" ht="15" hidden="1">
      <c r="A55" s="2097"/>
      <c r="B55" s="2101" t="s">
        <v>316</v>
      </c>
      <c r="C55" s="2104">
        <v>232</v>
      </c>
      <c r="D55" s="2104">
        <v>219</v>
      </c>
      <c r="E55" s="2081"/>
      <c r="F55" s="2083"/>
      <c r="G55" s="1191"/>
      <c r="H55" s="1191"/>
      <c r="I55" s="1187"/>
      <c r="J55" s="1188"/>
    </row>
    <row r="56" spans="1:10" ht="15.75" hidden="1" thickBot="1">
      <c r="A56" s="2098"/>
      <c r="B56" s="2102"/>
      <c r="C56" s="2102"/>
      <c r="D56" s="2102"/>
      <c r="E56" s="2082"/>
      <c r="F56" s="2084"/>
      <c r="G56" s="1190"/>
      <c r="H56" s="1190"/>
      <c r="I56" s="1187"/>
      <c r="J56" s="1188"/>
    </row>
  </sheetData>
  <sheetProtection/>
  <mergeCells count="52">
    <mergeCell ref="I48:J48"/>
    <mergeCell ref="A53:A54"/>
    <mergeCell ref="A55:A56"/>
    <mergeCell ref="B48:B49"/>
    <mergeCell ref="B53:B54"/>
    <mergeCell ref="B55:B56"/>
    <mergeCell ref="C53:C54"/>
    <mergeCell ref="C55:C56"/>
    <mergeCell ref="D53:D54"/>
    <mergeCell ref="D55:D56"/>
    <mergeCell ref="A46:A47"/>
    <mergeCell ref="A48:A49"/>
    <mergeCell ref="B46:B47"/>
    <mergeCell ref="B43:B44"/>
    <mergeCell ref="E53:E54"/>
    <mergeCell ref="F53:F54"/>
    <mergeCell ref="C43:C44"/>
    <mergeCell ref="D43:D44"/>
    <mergeCell ref="E43:E44"/>
    <mergeCell ref="F46:F47"/>
    <mergeCell ref="A43:A44"/>
    <mergeCell ref="B41:B42"/>
    <mergeCell ref="E55:E56"/>
    <mergeCell ref="F55:F56"/>
    <mergeCell ref="C41:C42"/>
    <mergeCell ref="D41:D42"/>
    <mergeCell ref="E41:E42"/>
    <mergeCell ref="F41:F42"/>
    <mergeCell ref="F43:F44"/>
    <mergeCell ref="C46:C47"/>
    <mergeCell ref="D46:D47"/>
    <mergeCell ref="E46:E47"/>
    <mergeCell ref="C48:C49"/>
    <mergeCell ref="D48:D49"/>
    <mergeCell ref="E48:E49"/>
    <mergeCell ref="F48:F49"/>
    <mergeCell ref="AB4:AD4"/>
    <mergeCell ref="AD5:AD6"/>
    <mergeCell ref="C4:P4"/>
    <mergeCell ref="Q4:T4"/>
    <mergeCell ref="U4:V4"/>
    <mergeCell ref="AA4:AA5"/>
    <mergeCell ref="Z4:Z5"/>
    <mergeCell ref="X4:X5"/>
    <mergeCell ref="Y4:Y5"/>
    <mergeCell ref="A4:A5"/>
    <mergeCell ref="A3:W3"/>
    <mergeCell ref="B4:B5"/>
    <mergeCell ref="B2:W2"/>
    <mergeCell ref="W4:W5"/>
    <mergeCell ref="A41:A42"/>
    <mergeCell ref="I41:J41"/>
  </mergeCells>
  <conditionalFormatting sqref="F28:I33 I22:I23 J27:J33 J20:J23 F25:J26 M13:P13 F35:J36 K16:K17 M30:V36 L14:P17 L6:P12 M18:P29 S23:V23 S6:V7 S14:V14 U13:V13 S10:V10 U28:V29 U8:V9 S12:V12 U11:V11 S20:V20 U15:V19 U21:V22 S25:V25 U24:V24 S27:V27 U26:V26">
    <cfRule type="cellIs" priority="223" dxfId="5" operator="equal">
      <formula>200</formula>
    </cfRule>
  </conditionalFormatting>
  <conditionalFormatting sqref="F28:I33 I22:I23 J27:J33 J20:J23 F25:J26 M13:P13 F35:J36 K16:K17 M30:V36 L14:P17 L6:P12 M18:P29 S23:V23 S6:V7 S14:V14 U13:V13 S10:V10 U28:V29 U8:V9 S12:V12 U11:V11 S20:V20 U15:V19 U21:V22 S25:V25 U24:V24 S27:V27 U26:V26">
    <cfRule type="cellIs" priority="222" dxfId="5" operator="greaterThan">
      <formula>200</formula>
    </cfRule>
  </conditionalFormatting>
  <conditionalFormatting sqref="AB6:AB36">
    <cfRule type="expression" priority="221" dxfId="307">
      <formula>AB6=$AD$4</formula>
    </cfRule>
  </conditionalFormatting>
  <conditionalFormatting sqref="Q25:R25">
    <cfRule type="cellIs" priority="51" dxfId="11" operator="equal">
      <formula>200</formula>
    </cfRule>
    <cfRule type="cellIs" priority="52" dxfId="11" operator="greaterThan">
      <formula>200</formula>
    </cfRule>
  </conditionalFormatting>
  <conditionalFormatting sqref="Q13:R13">
    <cfRule type="cellIs" priority="49" dxfId="11" operator="equal">
      <formula>200</formula>
    </cfRule>
    <cfRule type="cellIs" priority="50" dxfId="11" operator="greaterThan">
      <formula>200</formula>
    </cfRule>
  </conditionalFormatting>
  <conditionalFormatting sqref="Q10:R10">
    <cfRule type="cellIs" priority="47" dxfId="11" operator="equal">
      <formula>200</formula>
    </cfRule>
    <cfRule type="cellIs" priority="48" dxfId="11" operator="greaterThan">
      <formula>200</formula>
    </cfRule>
  </conditionalFormatting>
  <conditionalFormatting sqref="Q28:R28">
    <cfRule type="cellIs" priority="45" dxfId="11" operator="equal">
      <formula>200</formula>
    </cfRule>
    <cfRule type="cellIs" priority="46" dxfId="11" operator="greaterThan">
      <formula>200</formula>
    </cfRule>
  </conditionalFormatting>
  <conditionalFormatting sqref="Q26:R26">
    <cfRule type="cellIs" priority="43" dxfId="11" operator="equal">
      <formula>200</formula>
    </cfRule>
    <cfRule type="cellIs" priority="44" dxfId="11" operator="greaterThan">
      <formula>200</formula>
    </cfRule>
  </conditionalFormatting>
  <conditionalFormatting sqref="Q27:R27">
    <cfRule type="cellIs" priority="41" dxfId="11" operator="equal">
      <formula>200</formula>
    </cfRule>
    <cfRule type="cellIs" priority="42" dxfId="11" operator="greaterThan">
      <formula>200</formula>
    </cfRule>
  </conditionalFormatting>
  <conditionalFormatting sqref="Q16:R16">
    <cfRule type="cellIs" priority="39" dxfId="11" operator="equal">
      <formula>200</formula>
    </cfRule>
    <cfRule type="cellIs" priority="40" dxfId="11" operator="greaterThan">
      <formula>200</formula>
    </cfRule>
  </conditionalFormatting>
  <conditionalFormatting sqref="Q18:R18">
    <cfRule type="cellIs" priority="37" dxfId="11" operator="equal">
      <formula>200</formula>
    </cfRule>
    <cfRule type="cellIs" priority="38" dxfId="11" operator="greaterThan">
      <formula>200</formula>
    </cfRule>
  </conditionalFormatting>
  <conditionalFormatting sqref="Q15:R15">
    <cfRule type="cellIs" priority="35" dxfId="11" operator="equal">
      <formula>200</formula>
    </cfRule>
    <cfRule type="cellIs" priority="36" dxfId="11" operator="greaterThan">
      <formula>200</formula>
    </cfRule>
  </conditionalFormatting>
  <conditionalFormatting sqref="Q11:R11">
    <cfRule type="cellIs" priority="33" dxfId="11" operator="equal">
      <formula>200</formula>
    </cfRule>
    <cfRule type="cellIs" priority="34" dxfId="11" operator="greaterThan">
      <formula>200</formula>
    </cfRule>
  </conditionalFormatting>
  <conditionalFormatting sqref="Q12:R12">
    <cfRule type="cellIs" priority="31" dxfId="11" operator="equal">
      <formula>200</formula>
    </cfRule>
    <cfRule type="cellIs" priority="32" dxfId="11" operator="greaterThan">
      <formula>200</formula>
    </cfRule>
  </conditionalFormatting>
  <conditionalFormatting sqref="Q7:R7">
    <cfRule type="cellIs" priority="29" dxfId="11" operator="equal">
      <formula>200</formula>
    </cfRule>
    <cfRule type="cellIs" priority="30" dxfId="11" operator="greaterThan">
      <formula>200</formula>
    </cfRule>
  </conditionalFormatting>
  <conditionalFormatting sqref="Q22:R22">
    <cfRule type="cellIs" priority="27" dxfId="11" operator="equal">
      <formula>200</formula>
    </cfRule>
    <cfRule type="cellIs" priority="28" dxfId="11" operator="greaterThan">
      <formula>200</formula>
    </cfRule>
  </conditionalFormatting>
  <conditionalFormatting sqref="Q19:R19">
    <cfRule type="cellIs" priority="25" dxfId="11" operator="equal">
      <formula>200</formula>
    </cfRule>
    <cfRule type="cellIs" priority="26" dxfId="11" operator="greaterThan">
      <formula>200</formula>
    </cfRule>
  </conditionalFormatting>
  <conditionalFormatting sqref="Q24:R24">
    <cfRule type="cellIs" priority="23" dxfId="11" operator="equal">
      <formula>200</formula>
    </cfRule>
    <cfRule type="cellIs" priority="24" dxfId="11" operator="greaterThan">
      <formula>200</formula>
    </cfRule>
  </conditionalFormatting>
  <conditionalFormatting sqref="S13:T13">
    <cfRule type="cellIs" priority="21" dxfId="11" operator="equal">
      <formula>200</formula>
    </cfRule>
    <cfRule type="cellIs" priority="22" dxfId="11" operator="greaterThan">
      <formula>200</formula>
    </cfRule>
  </conditionalFormatting>
  <conditionalFormatting sqref="S9:T9">
    <cfRule type="cellIs" priority="19" dxfId="11" operator="equal">
      <formula>200</formula>
    </cfRule>
    <cfRule type="cellIs" priority="20" dxfId="11" operator="greaterThan">
      <formula>200</formula>
    </cfRule>
  </conditionalFormatting>
  <conditionalFormatting sqref="S28:T28">
    <cfRule type="cellIs" priority="17" dxfId="11" operator="equal">
      <formula>200</formula>
    </cfRule>
    <cfRule type="cellIs" priority="18" dxfId="11" operator="greaterThan">
      <formula>200</formula>
    </cfRule>
  </conditionalFormatting>
  <conditionalFormatting sqref="S11:T11">
    <cfRule type="cellIs" priority="15" dxfId="11" operator="equal">
      <formula>200</formula>
    </cfRule>
    <cfRule type="cellIs" priority="16" dxfId="11" operator="greaterThan">
      <formula>200</formula>
    </cfRule>
  </conditionalFormatting>
  <conditionalFormatting sqref="S15:T15">
    <cfRule type="cellIs" priority="13" dxfId="11" operator="equal">
      <formula>200</formula>
    </cfRule>
    <cfRule type="cellIs" priority="14" dxfId="11" operator="greaterThan">
      <formula>200</formula>
    </cfRule>
  </conditionalFormatting>
  <conditionalFormatting sqref="T16">
    <cfRule type="cellIs" priority="11" dxfId="5" operator="greaterThan">
      <formula>200</formula>
    </cfRule>
  </conditionalFormatting>
  <conditionalFormatting sqref="T16">
    <cfRule type="cellIs" priority="12" dxfId="5" operator="equal">
      <formula>200</formula>
    </cfRule>
  </conditionalFormatting>
  <conditionalFormatting sqref="S17:T17">
    <cfRule type="cellIs" priority="9" dxfId="11" operator="equal">
      <formula>200</formula>
    </cfRule>
    <cfRule type="cellIs" priority="10" dxfId="11" operator="greaterThan">
      <formula>200</formula>
    </cfRule>
  </conditionalFormatting>
  <conditionalFormatting sqref="S18:T18">
    <cfRule type="cellIs" priority="7" dxfId="11" operator="equal">
      <formula>200</formula>
    </cfRule>
    <cfRule type="cellIs" priority="8" dxfId="11" operator="greaterThan">
      <formula>200</formula>
    </cfRule>
  </conditionalFormatting>
  <conditionalFormatting sqref="S19:T19">
    <cfRule type="cellIs" priority="5" dxfId="11" operator="equal">
      <formula>200</formula>
    </cfRule>
    <cfRule type="cellIs" priority="6" dxfId="11" operator="greaterThan">
      <formula>200</formula>
    </cfRule>
  </conditionalFormatting>
  <conditionalFormatting sqref="T22">
    <cfRule type="cellIs" priority="4" dxfId="5" operator="equal">
      <formula>200</formula>
    </cfRule>
  </conditionalFormatting>
  <conditionalFormatting sqref="T22">
    <cfRule type="cellIs" priority="3" dxfId="5" operator="greaterThan">
      <formula>200</formula>
    </cfRule>
  </conditionalFormatting>
  <conditionalFormatting sqref="S26:T26">
    <cfRule type="cellIs" priority="1" dxfId="11" operator="equal">
      <formula>200</formula>
    </cfRule>
    <cfRule type="cellIs" priority="2" dxfId="11" operator="greaterThan">
      <formula>200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AL38"/>
  <sheetViews>
    <sheetView zoomScale="90" zoomScaleNormal="90" zoomScalePageLayoutView="0" workbookViewId="0" topLeftCell="A1">
      <selection activeCell="A14" sqref="A14:B17"/>
    </sheetView>
  </sheetViews>
  <sheetFormatPr defaultColWidth="9.140625" defaultRowHeight="15"/>
  <cols>
    <col min="1" max="1" width="6.7109375" style="111" customWidth="1"/>
    <col min="2" max="2" width="28.7109375" style="1" bestFit="1" customWidth="1"/>
    <col min="3" max="8" width="5.7109375" style="1" customWidth="1"/>
    <col min="9" max="9" width="5.7109375" style="1" hidden="1" customWidth="1"/>
    <col min="10" max="10" width="5.7109375" style="113" hidden="1" customWidth="1"/>
    <col min="11" max="16" width="5.7109375" style="1" hidden="1" customWidth="1"/>
    <col min="17" max="20" width="5.7109375" style="1" customWidth="1"/>
    <col min="21" max="21" width="5.7109375" style="1" hidden="1" customWidth="1"/>
    <col min="22" max="22" width="6.7109375" style="1" hidden="1" customWidth="1"/>
    <col min="23" max="23" width="6.8515625" style="1" customWidth="1"/>
    <col min="24" max="24" width="8.7109375" style="1" customWidth="1"/>
    <col min="25" max="25" width="0.2890625" style="1" hidden="1" customWidth="1"/>
    <col min="26" max="26" width="8.00390625" style="1" bestFit="1" customWidth="1"/>
    <col min="27" max="27" width="8.7109375" style="1" hidden="1" customWidth="1"/>
    <col min="28" max="28" width="7.421875" style="1" customWidth="1"/>
    <col min="29" max="29" width="12.421875" style="1" customWidth="1"/>
    <col min="30" max="30" width="8.8515625" style="1" customWidth="1"/>
    <col min="31" max="31" width="2.8515625" style="1" customWidth="1"/>
    <col min="32" max="32" width="0" style="111" hidden="1" customWidth="1"/>
    <col min="33" max="33" width="36.00390625" style="1" hidden="1" customWidth="1"/>
    <col min="34" max="34" width="13.00390625" style="431" hidden="1" customWidth="1"/>
    <col min="35" max="35" width="0" style="1" hidden="1" customWidth="1"/>
    <col min="36" max="16384" width="8.8515625" style="1" customWidth="1"/>
  </cols>
  <sheetData>
    <row r="2" spans="1:23" ht="18" customHeight="1">
      <c r="A2" s="814"/>
      <c r="B2" s="2058" t="s">
        <v>461</v>
      </c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  <c r="Q2" s="2058"/>
      <c r="R2" s="2058"/>
      <c r="S2" s="2058"/>
      <c r="T2" s="2058"/>
      <c r="U2" s="2058"/>
      <c r="V2" s="2058"/>
      <c r="W2" s="2058"/>
    </row>
    <row r="3" spans="1:23" ht="33" customHeight="1">
      <c r="A3" s="2055" t="s">
        <v>56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2055"/>
      <c r="O3" s="2055"/>
      <c r="P3" s="2055"/>
      <c r="Q3" s="2055"/>
      <c r="R3" s="2055"/>
      <c r="S3" s="2055"/>
      <c r="T3" s="2055"/>
      <c r="U3" s="2055"/>
      <c r="V3" s="2055"/>
      <c r="W3" s="2055"/>
    </row>
    <row r="4" spans="1:35" ht="14.25">
      <c r="A4" s="1988" t="s">
        <v>285</v>
      </c>
      <c r="B4" s="2056" t="s">
        <v>4</v>
      </c>
      <c r="C4" s="2067" t="s">
        <v>9</v>
      </c>
      <c r="D4" s="2068"/>
      <c r="E4" s="2068"/>
      <c r="F4" s="2068"/>
      <c r="G4" s="2068"/>
      <c r="H4" s="2068"/>
      <c r="I4" s="2068"/>
      <c r="J4" s="2068"/>
      <c r="K4" s="2068"/>
      <c r="L4" s="2068"/>
      <c r="M4" s="2068"/>
      <c r="N4" s="2068"/>
      <c r="O4" s="2068"/>
      <c r="P4" s="2069"/>
      <c r="Q4" s="2070" t="s">
        <v>470</v>
      </c>
      <c r="R4" s="2068"/>
      <c r="S4" s="2068"/>
      <c r="T4" s="2068"/>
      <c r="U4" s="2068"/>
      <c r="V4" s="2069"/>
      <c r="W4" s="2059" t="s">
        <v>0</v>
      </c>
      <c r="X4" s="2073" t="s">
        <v>10</v>
      </c>
      <c r="Y4" s="2071" t="s">
        <v>287</v>
      </c>
      <c r="Z4" s="2071" t="s">
        <v>288</v>
      </c>
      <c r="AA4" s="2071" t="s">
        <v>437</v>
      </c>
      <c r="AB4" s="2107" t="s">
        <v>6</v>
      </c>
      <c r="AC4" s="2063"/>
      <c r="AD4" s="2064"/>
      <c r="AF4" s="455">
        <v>1</v>
      </c>
      <c r="AG4" s="458" t="s">
        <v>11</v>
      </c>
      <c r="AH4" s="459" t="s">
        <v>155</v>
      </c>
      <c r="AI4" s="1">
        <v>2</v>
      </c>
    </row>
    <row r="5" spans="1:34" ht="15" thickBot="1">
      <c r="A5" s="2072"/>
      <c r="B5" s="2106"/>
      <c r="C5" s="830">
        <v>1</v>
      </c>
      <c r="D5" s="830">
        <v>2</v>
      </c>
      <c r="E5" s="830">
        <v>3</v>
      </c>
      <c r="F5" s="830">
        <v>4</v>
      </c>
      <c r="G5" s="830">
        <v>5</v>
      </c>
      <c r="H5" s="830">
        <v>6</v>
      </c>
      <c r="I5" s="830">
        <v>7</v>
      </c>
      <c r="J5" s="831">
        <v>8</v>
      </c>
      <c r="K5" s="1757">
        <v>7</v>
      </c>
      <c r="L5" s="1758">
        <v>8</v>
      </c>
      <c r="M5" s="1758">
        <v>9</v>
      </c>
      <c r="N5" s="1757">
        <v>10</v>
      </c>
      <c r="O5" s="1758">
        <v>11</v>
      </c>
      <c r="P5" s="1757">
        <v>12</v>
      </c>
      <c r="Q5" s="1759">
        <v>9</v>
      </c>
      <c r="R5" s="1759">
        <v>10</v>
      </c>
      <c r="S5" s="1759">
        <v>11</v>
      </c>
      <c r="T5" s="1759">
        <v>12</v>
      </c>
      <c r="U5" s="1759">
        <v>13</v>
      </c>
      <c r="V5" s="1759">
        <v>14</v>
      </c>
      <c r="W5" s="2060"/>
      <c r="X5" s="2060"/>
      <c r="Y5" s="2072"/>
      <c r="Z5" s="2072"/>
      <c r="AA5" s="2105"/>
      <c r="AB5" s="833" t="s">
        <v>7</v>
      </c>
      <c r="AC5" s="2" t="s">
        <v>2</v>
      </c>
      <c r="AD5" s="2065">
        <f>MAX(AB6:AB19)</f>
        <v>242</v>
      </c>
      <c r="AF5" s="455">
        <v>2</v>
      </c>
      <c r="AG5" s="458" t="s">
        <v>119</v>
      </c>
      <c r="AH5" s="459" t="s">
        <v>155</v>
      </c>
    </row>
    <row r="6" spans="1:35" ht="14.25">
      <c r="A6" s="863">
        <v>1</v>
      </c>
      <c r="B6" s="1760" t="s">
        <v>438</v>
      </c>
      <c r="C6" s="104">
        <v>192</v>
      </c>
      <c r="D6" s="104">
        <v>217</v>
      </c>
      <c r="E6" s="104">
        <v>227</v>
      </c>
      <c r="F6" s="784">
        <v>166</v>
      </c>
      <c r="G6" s="784">
        <v>177</v>
      </c>
      <c r="H6" s="784">
        <v>179</v>
      </c>
      <c r="I6" s="784"/>
      <c r="J6" s="784"/>
      <c r="K6" s="159"/>
      <c r="L6" s="159"/>
      <c r="M6" s="1761"/>
      <c r="N6" s="1761"/>
      <c r="O6" s="1761"/>
      <c r="P6" s="1762"/>
      <c r="Q6" s="1372">
        <v>212</v>
      </c>
      <c r="R6" s="1372">
        <v>242</v>
      </c>
      <c r="S6" s="1775">
        <v>185</v>
      </c>
      <c r="T6" s="1316">
        <v>163</v>
      </c>
      <c r="U6" s="1762"/>
      <c r="V6" s="1762"/>
      <c r="W6" s="1763">
        <f aca="true" t="shared" si="0" ref="W6:W17">SUM(C6:V6)</f>
        <v>1960</v>
      </c>
      <c r="X6" s="1764">
        <f aca="true" t="shared" si="1" ref="X6:X17">AVERAGE(C6:V6)</f>
        <v>196</v>
      </c>
      <c r="Y6" s="1765" t="e">
        <f>W6-#REF!</f>
        <v>#REF!</v>
      </c>
      <c r="Z6" s="1766">
        <f aca="true" t="shared" si="2" ref="Z6:Z17">W6-$W$13</f>
        <v>336</v>
      </c>
      <c r="AA6" s="1767">
        <f aca="true" t="shared" si="3" ref="AA6:AA17">W6-$W$8</f>
        <v>184</v>
      </c>
      <c r="AB6" s="1768">
        <f aca="true" t="shared" si="4" ref="AB6:AB17">MAX(C6:V6)</f>
        <v>242</v>
      </c>
      <c r="AC6" s="112"/>
      <c r="AD6" s="2066"/>
      <c r="AF6" s="455">
        <v>3</v>
      </c>
      <c r="AG6" s="440" t="s">
        <v>171</v>
      </c>
      <c r="AH6" s="457" t="s">
        <v>152</v>
      </c>
      <c r="AI6" s="1">
        <v>19</v>
      </c>
    </row>
    <row r="7" spans="1:34" ht="14.25">
      <c r="A7" s="1426">
        <v>2</v>
      </c>
      <c r="B7" s="1359" t="s">
        <v>325</v>
      </c>
      <c r="C7" s="108">
        <v>201</v>
      </c>
      <c r="D7" s="108">
        <v>163</v>
      </c>
      <c r="E7" s="108">
        <v>128</v>
      </c>
      <c r="F7" s="100">
        <v>232</v>
      </c>
      <c r="G7" s="100">
        <v>174</v>
      </c>
      <c r="H7" s="100">
        <v>196</v>
      </c>
      <c r="I7" s="100"/>
      <c r="J7" s="100"/>
      <c r="K7" s="105"/>
      <c r="L7" s="105"/>
      <c r="M7" s="108"/>
      <c r="N7" s="100"/>
      <c r="O7" s="61"/>
      <c r="P7" s="61"/>
      <c r="Q7" s="108">
        <v>204</v>
      </c>
      <c r="R7" s="108">
        <v>151</v>
      </c>
      <c r="S7" s="108">
        <v>174</v>
      </c>
      <c r="T7" s="1364">
        <v>188</v>
      </c>
      <c r="U7" s="61"/>
      <c r="V7" s="61"/>
      <c r="W7" s="116">
        <f t="shared" si="0"/>
        <v>1811</v>
      </c>
      <c r="X7" s="117">
        <f t="shared" si="1"/>
        <v>181.1</v>
      </c>
      <c r="Y7" s="118" t="e">
        <f>W7-#REF!</f>
        <v>#REF!</v>
      </c>
      <c r="Z7" s="813">
        <f t="shared" si="2"/>
        <v>187</v>
      </c>
      <c r="AA7" s="119">
        <f t="shared" si="3"/>
        <v>35</v>
      </c>
      <c r="AB7" s="1769">
        <f t="shared" si="4"/>
        <v>232</v>
      </c>
      <c r="AC7" s="112"/>
      <c r="AD7" s="112"/>
      <c r="AF7" s="455">
        <v>4</v>
      </c>
      <c r="AG7" s="442" t="s">
        <v>25</v>
      </c>
      <c r="AH7" s="456" t="s">
        <v>152</v>
      </c>
    </row>
    <row r="8" spans="1:34" ht="15.75" thickBot="1">
      <c r="A8" s="1064">
        <v>3</v>
      </c>
      <c r="B8" s="1334" t="s">
        <v>213</v>
      </c>
      <c r="C8" s="80">
        <v>190</v>
      </c>
      <c r="D8" s="80">
        <v>191</v>
      </c>
      <c r="E8" s="80">
        <v>190</v>
      </c>
      <c r="F8" s="80">
        <v>165</v>
      </c>
      <c r="G8" s="80">
        <v>183</v>
      </c>
      <c r="H8" s="80">
        <v>155</v>
      </c>
      <c r="I8" s="80"/>
      <c r="J8" s="80"/>
      <c r="K8" s="107"/>
      <c r="L8" s="107"/>
      <c r="M8" s="1107"/>
      <c r="N8" s="1107"/>
      <c r="O8" s="1107"/>
      <c r="P8" s="1566"/>
      <c r="Q8" s="107">
        <v>159</v>
      </c>
      <c r="R8" s="107">
        <v>138</v>
      </c>
      <c r="S8" s="1776">
        <v>193</v>
      </c>
      <c r="T8" s="1777">
        <v>212</v>
      </c>
      <c r="U8" s="894"/>
      <c r="V8" s="894"/>
      <c r="W8" s="895">
        <f t="shared" si="0"/>
        <v>1776</v>
      </c>
      <c r="X8" s="896">
        <f t="shared" si="1"/>
        <v>177.6</v>
      </c>
      <c r="Y8" s="897" t="e">
        <f>W8-#REF!</f>
        <v>#REF!</v>
      </c>
      <c r="Z8" s="1082">
        <f t="shared" si="2"/>
        <v>152</v>
      </c>
      <c r="AA8" s="1084">
        <f t="shared" si="3"/>
        <v>0</v>
      </c>
      <c r="AB8" s="1770">
        <f t="shared" si="4"/>
        <v>212</v>
      </c>
      <c r="AC8" s="112"/>
      <c r="AF8" s="455">
        <v>5</v>
      </c>
      <c r="AG8" s="439" t="s">
        <v>31</v>
      </c>
      <c r="AH8" s="456" t="s">
        <v>152</v>
      </c>
    </row>
    <row r="9" spans="1:34" ht="15">
      <c r="A9" s="1492">
        <v>4</v>
      </c>
      <c r="B9" s="1568" t="s">
        <v>309</v>
      </c>
      <c r="C9" s="1402">
        <v>187</v>
      </c>
      <c r="D9" s="1402">
        <v>151</v>
      </c>
      <c r="E9" s="1402">
        <v>132</v>
      </c>
      <c r="F9" s="1402">
        <v>150</v>
      </c>
      <c r="G9" s="1402">
        <v>225</v>
      </c>
      <c r="H9" s="1402">
        <v>169</v>
      </c>
      <c r="I9" s="1402"/>
      <c r="J9" s="1402"/>
      <c r="K9" s="1400"/>
      <c r="L9" s="1400"/>
      <c r="M9" s="1569"/>
      <c r="N9" s="1569"/>
      <c r="O9" s="1569"/>
      <c r="P9" s="1570"/>
      <c r="Q9" s="1400">
        <v>189</v>
      </c>
      <c r="R9" s="1400">
        <v>168</v>
      </c>
      <c r="S9" s="1675">
        <v>165</v>
      </c>
      <c r="T9" s="1772">
        <v>210</v>
      </c>
      <c r="U9" s="1571"/>
      <c r="V9" s="1569"/>
      <c r="W9" s="1572">
        <f t="shared" si="0"/>
        <v>1746</v>
      </c>
      <c r="X9" s="1573">
        <f t="shared" si="1"/>
        <v>174.6</v>
      </c>
      <c r="Y9" s="892" t="e">
        <f>W9-#REF!</f>
        <v>#REF!</v>
      </c>
      <c r="Z9" s="1080">
        <f t="shared" si="2"/>
        <v>122</v>
      </c>
      <c r="AA9" s="901">
        <f t="shared" si="3"/>
        <v>-30</v>
      </c>
      <c r="AB9" s="1771">
        <f t="shared" si="4"/>
        <v>225</v>
      </c>
      <c r="AC9" s="1755"/>
      <c r="AF9" s="455">
        <v>6</v>
      </c>
      <c r="AG9" s="446" t="s">
        <v>175</v>
      </c>
      <c r="AH9" s="457" t="s">
        <v>152</v>
      </c>
    </row>
    <row r="10" spans="1:34" ht="14.25">
      <c r="A10" s="1492">
        <v>5</v>
      </c>
      <c r="B10" s="845" t="s">
        <v>314</v>
      </c>
      <c r="C10" s="108">
        <v>161</v>
      </c>
      <c r="D10" s="105">
        <v>191</v>
      </c>
      <c r="E10" s="108">
        <v>188</v>
      </c>
      <c r="F10" s="100">
        <v>164</v>
      </c>
      <c r="G10" s="100">
        <v>199</v>
      </c>
      <c r="H10" s="100">
        <v>159</v>
      </c>
      <c r="I10" s="100"/>
      <c r="J10" s="100"/>
      <c r="K10" s="108"/>
      <c r="L10" s="108"/>
      <c r="M10" s="101"/>
      <c r="N10" s="101"/>
      <c r="O10" s="101"/>
      <c r="P10" s="101"/>
      <c r="Q10" s="108">
        <v>158</v>
      </c>
      <c r="R10" s="108">
        <v>144</v>
      </c>
      <c r="S10" s="1663">
        <v>192</v>
      </c>
      <c r="T10" s="1689">
        <v>136</v>
      </c>
      <c r="U10" s="101"/>
      <c r="V10" s="101"/>
      <c r="W10" s="116">
        <f t="shared" si="0"/>
        <v>1692</v>
      </c>
      <c r="X10" s="117">
        <f t="shared" si="1"/>
        <v>169.2</v>
      </c>
      <c r="Y10" s="892" t="e">
        <f>W10-#REF!</f>
        <v>#REF!</v>
      </c>
      <c r="Z10" s="1080">
        <f t="shared" si="2"/>
        <v>68</v>
      </c>
      <c r="AA10" s="901">
        <f t="shared" si="3"/>
        <v>-84</v>
      </c>
      <c r="AB10" s="1771">
        <f t="shared" si="4"/>
        <v>199</v>
      </c>
      <c r="AC10" s="1755"/>
      <c r="AF10" s="455">
        <v>7</v>
      </c>
      <c r="AG10" s="447" t="s">
        <v>69</v>
      </c>
      <c r="AH10" s="456" t="s">
        <v>152</v>
      </c>
    </row>
    <row r="11" spans="1:34" ht="14.25">
      <c r="A11" s="1426">
        <v>6</v>
      </c>
      <c r="B11" s="845" t="s">
        <v>463</v>
      </c>
      <c r="C11" s="108">
        <v>131</v>
      </c>
      <c r="D11" s="105">
        <v>167</v>
      </c>
      <c r="E11" s="105">
        <v>141</v>
      </c>
      <c r="F11" s="100">
        <v>152</v>
      </c>
      <c r="G11" s="100">
        <v>162</v>
      </c>
      <c r="H11" s="100">
        <v>184</v>
      </c>
      <c r="I11" s="100"/>
      <c r="J11" s="100"/>
      <c r="K11" s="108"/>
      <c r="L11" s="108"/>
      <c r="M11" s="101"/>
      <c r="N11" s="101"/>
      <c r="O11" s="101"/>
      <c r="P11" s="101"/>
      <c r="Q11" s="1363">
        <v>193</v>
      </c>
      <c r="R11" s="1363">
        <v>205</v>
      </c>
      <c r="S11" s="1665">
        <v>168</v>
      </c>
      <c r="T11" s="1689">
        <v>164</v>
      </c>
      <c r="U11" s="101"/>
      <c r="V11" s="101"/>
      <c r="W11" s="116">
        <f t="shared" si="0"/>
        <v>1667</v>
      </c>
      <c r="X11" s="117">
        <f t="shared" si="1"/>
        <v>166.7</v>
      </c>
      <c r="Y11" s="118" t="e">
        <f>W11-#REF!</f>
        <v>#REF!</v>
      </c>
      <c r="Z11" s="813">
        <f t="shared" si="2"/>
        <v>43</v>
      </c>
      <c r="AA11" s="119">
        <f t="shared" si="3"/>
        <v>-109</v>
      </c>
      <c r="AB11" s="1769">
        <f t="shared" si="4"/>
        <v>205</v>
      </c>
      <c r="AC11" s="1755"/>
      <c r="AF11" s="455">
        <v>8</v>
      </c>
      <c r="AG11" s="446" t="s">
        <v>177</v>
      </c>
      <c r="AH11" s="456" t="s">
        <v>152</v>
      </c>
    </row>
    <row r="12" spans="1:34" ht="14.25">
      <c r="A12" s="1426">
        <v>7</v>
      </c>
      <c r="B12" s="845" t="s">
        <v>333</v>
      </c>
      <c r="C12" s="105">
        <v>187</v>
      </c>
      <c r="D12" s="105">
        <v>155</v>
      </c>
      <c r="E12" s="108">
        <v>163</v>
      </c>
      <c r="F12" s="100">
        <v>153</v>
      </c>
      <c r="G12" s="100">
        <v>187</v>
      </c>
      <c r="H12" s="100">
        <v>136</v>
      </c>
      <c r="I12" s="100"/>
      <c r="J12" s="100"/>
      <c r="K12" s="108"/>
      <c r="L12" s="108"/>
      <c r="M12" s="101"/>
      <c r="N12" s="101"/>
      <c r="O12" s="101"/>
      <c r="P12" s="101"/>
      <c r="Q12" s="108">
        <v>144</v>
      </c>
      <c r="R12" s="108">
        <v>146</v>
      </c>
      <c r="S12" s="1663">
        <v>184</v>
      </c>
      <c r="T12" s="1689">
        <v>173</v>
      </c>
      <c r="U12" s="101"/>
      <c r="V12" s="101"/>
      <c r="W12" s="116">
        <f t="shared" si="0"/>
        <v>1628</v>
      </c>
      <c r="X12" s="117">
        <f t="shared" si="1"/>
        <v>162.8</v>
      </c>
      <c r="Y12" s="118">
        <f>W12-$W$13</f>
        <v>4</v>
      </c>
      <c r="Z12" s="813">
        <f t="shared" si="2"/>
        <v>4</v>
      </c>
      <c r="AA12" s="119">
        <f t="shared" si="3"/>
        <v>-148</v>
      </c>
      <c r="AB12" s="1769">
        <f t="shared" si="4"/>
        <v>187</v>
      </c>
      <c r="AC12" s="1755"/>
      <c r="AF12" s="455">
        <v>9</v>
      </c>
      <c r="AG12" s="449" t="s">
        <v>90</v>
      </c>
      <c r="AH12" s="456" t="s">
        <v>152</v>
      </c>
    </row>
    <row r="13" spans="1:38" ht="15.75" thickBot="1">
      <c r="A13" s="1064">
        <v>8</v>
      </c>
      <c r="B13" s="1690" t="s">
        <v>315</v>
      </c>
      <c r="C13" s="107">
        <v>162</v>
      </c>
      <c r="D13" s="107">
        <v>153</v>
      </c>
      <c r="E13" s="106">
        <v>183</v>
      </c>
      <c r="F13" s="785">
        <v>148</v>
      </c>
      <c r="G13" s="785">
        <v>158</v>
      </c>
      <c r="H13" s="785">
        <v>129</v>
      </c>
      <c r="I13" s="785"/>
      <c r="J13" s="785"/>
      <c r="K13" s="107"/>
      <c r="L13" s="107"/>
      <c r="M13" s="1107"/>
      <c r="N13" s="1107"/>
      <c r="O13" s="1107"/>
      <c r="P13" s="894"/>
      <c r="Q13" s="107">
        <v>159</v>
      </c>
      <c r="R13" s="107">
        <v>157</v>
      </c>
      <c r="S13" s="1774">
        <v>160</v>
      </c>
      <c r="T13" s="1773">
        <v>215</v>
      </c>
      <c r="U13" s="894"/>
      <c r="V13" s="894"/>
      <c r="W13" s="895">
        <f t="shared" si="0"/>
        <v>1624</v>
      </c>
      <c r="X13" s="896">
        <f t="shared" si="1"/>
        <v>162.4</v>
      </c>
      <c r="Y13" s="897" t="e">
        <f>W13-#REF!</f>
        <v>#REF!</v>
      </c>
      <c r="Z13" s="1082">
        <f t="shared" si="2"/>
        <v>0</v>
      </c>
      <c r="AA13" s="1084">
        <f t="shared" si="3"/>
        <v>-152</v>
      </c>
      <c r="AB13" s="1770">
        <f t="shared" si="4"/>
        <v>215</v>
      </c>
      <c r="AC13" s="1756"/>
      <c r="AD13" s="112"/>
      <c r="AF13" s="455">
        <v>10</v>
      </c>
      <c r="AG13" s="448" t="s">
        <v>129</v>
      </c>
      <c r="AH13" s="456" t="s">
        <v>152</v>
      </c>
      <c r="AK13" s="1" t="s">
        <v>335</v>
      </c>
      <c r="AL13" s="1" t="s">
        <v>53</v>
      </c>
    </row>
    <row r="14" spans="1:34" ht="15">
      <c r="A14" s="1492">
        <v>9</v>
      </c>
      <c r="B14" s="1567" t="s">
        <v>478</v>
      </c>
      <c r="C14" s="71">
        <v>188</v>
      </c>
      <c r="D14" s="71">
        <v>177</v>
      </c>
      <c r="E14" s="71">
        <v>134</v>
      </c>
      <c r="F14" s="71">
        <v>150</v>
      </c>
      <c r="G14" s="71">
        <v>203</v>
      </c>
      <c r="H14" s="71">
        <v>160</v>
      </c>
      <c r="I14" s="71"/>
      <c r="J14" s="71"/>
      <c r="K14" s="110"/>
      <c r="L14" s="110"/>
      <c r="M14" s="900"/>
      <c r="N14" s="900"/>
      <c r="O14" s="900"/>
      <c r="P14" s="889"/>
      <c r="Q14" s="109">
        <v>119</v>
      </c>
      <c r="R14" s="109">
        <v>143</v>
      </c>
      <c r="S14" s="104">
        <v>190</v>
      </c>
      <c r="T14" s="1373">
        <v>151</v>
      </c>
      <c r="U14" s="889"/>
      <c r="V14" s="889"/>
      <c r="W14" s="890">
        <f t="shared" si="0"/>
        <v>1615</v>
      </c>
      <c r="X14" s="891">
        <f t="shared" si="1"/>
        <v>161.5</v>
      </c>
      <c r="Y14" s="892" t="e">
        <f>W14-#REF!</f>
        <v>#REF!</v>
      </c>
      <c r="Z14" s="1080">
        <f t="shared" si="2"/>
        <v>-9</v>
      </c>
      <c r="AA14" s="901">
        <f t="shared" si="3"/>
        <v>-161</v>
      </c>
      <c r="AB14" s="1771">
        <f t="shared" si="4"/>
        <v>203</v>
      </c>
      <c r="AC14" s="1756"/>
      <c r="AD14" s="112"/>
      <c r="AF14" s="455">
        <v>11</v>
      </c>
      <c r="AG14" s="450" t="s">
        <v>134</v>
      </c>
      <c r="AH14" s="456" t="s">
        <v>152</v>
      </c>
    </row>
    <row r="15" spans="1:34" ht="15">
      <c r="A15" s="1426">
        <v>10</v>
      </c>
      <c r="B15" s="121" t="s">
        <v>317</v>
      </c>
      <c r="C15" s="400">
        <v>153</v>
      </c>
      <c r="D15" s="400">
        <v>209</v>
      </c>
      <c r="E15" s="400">
        <v>145</v>
      </c>
      <c r="F15" s="400">
        <v>183</v>
      </c>
      <c r="G15" s="400">
        <v>150</v>
      </c>
      <c r="H15" s="400">
        <v>176</v>
      </c>
      <c r="I15" s="400"/>
      <c r="J15" s="400"/>
      <c r="K15" s="108"/>
      <c r="L15" s="108"/>
      <c r="M15" s="101"/>
      <c r="N15" s="101"/>
      <c r="O15" s="101"/>
      <c r="P15" s="101"/>
      <c r="Q15" s="108">
        <v>141</v>
      </c>
      <c r="R15" s="108">
        <v>147</v>
      </c>
      <c r="S15" s="108">
        <v>135</v>
      </c>
      <c r="T15" s="1364">
        <v>158</v>
      </c>
      <c r="U15" s="101"/>
      <c r="V15" s="101"/>
      <c r="W15" s="116">
        <f t="shared" si="0"/>
        <v>1597</v>
      </c>
      <c r="X15" s="117">
        <f t="shared" si="1"/>
        <v>159.7</v>
      </c>
      <c r="Y15" s="118" t="e">
        <f>W15-#REF!</f>
        <v>#REF!</v>
      </c>
      <c r="Z15" s="813">
        <f t="shared" si="2"/>
        <v>-27</v>
      </c>
      <c r="AA15" s="119">
        <f t="shared" si="3"/>
        <v>-179</v>
      </c>
      <c r="AB15" s="1769">
        <f t="shared" si="4"/>
        <v>209</v>
      </c>
      <c r="AC15" s="1756"/>
      <c r="AD15" s="112"/>
      <c r="AF15" s="455">
        <v>12</v>
      </c>
      <c r="AG15" s="451" t="s">
        <v>178</v>
      </c>
      <c r="AH15" s="457" t="s">
        <v>152</v>
      </c>
    </row>
    <row r="16" spans="1:34" ht="14.25">
      <c r="A16" s="1426">
        <v>11</v>
      </c>
      <c r="B16" s="845" t="s">
        <v>477</v>
      </c>
      <c r="C16" s="105">
        <v>170</v>
      </c>
      <c r="D16" s="105">
        <v>138</v>
      </c>
      <c r="E16" s="108">
        <v>172</v>
      </c>
      <c r="F16" s="100">
        <v>147</v>
      </c>
      <c r="G16" s="100">
        <v>150</v>
      </c>
      <c r="H16" s="100">
        <v>166</v>
      </c>
      <c r="I16" s="100"/>
      <c r="J16" s="100"/>
      <c r="K16" s="105"/>
      <c r="L16" s="108"/>
      <c r="M16" s="61"/>
      <c r="N16" s="61"/>
      <c r="O16" s="61"/>
      <c r="P16" s="101"/>
      <c r="Q16" s="108">
        <v>169</v>
      </c>
      <c r="R16" s="108">
        <v>192</v>
      </c>
      <c r="S16" s="109">
        <v>137</v>
      </c>
      <c r="T16" s="1369">
        <v>120</v>
      </c>
      <c r="U16" s="101"/>
      <c r="V16" s="101"/>
      <c r="W16" s="116">
        <f t="shared" si="0"/>
        <v>1561</v>
      </c>
      <c r="X16" s="117">
        <f t="shared" si="1"/>
        <v>156.1</v>
      </c>
      <c r="Y16" s="118" t="e">
        <f>W16-#REF!</f>
        <v>#REF!</v>
      </c>
      <c r="Z16" s="813">
        <f t="shared" si="2"/>
        <v>-63</v>
      </c>
      <c r="AA16" s="119">
        <f t="shared" si="3"/>
        <v>-215</v>
      </c>
      <c r="AB16" s="1769">
        <f t="shared" si="4"/>
        <v>192</v>
      </c>
      <c r="AC16" s="1755"/>
      <c r="AD16" s="112"/>
      <c r="AF16" s="455">
        <v>13</v>
      </c>
      <c r="AG16" s="444" t="s">
        <v>179</v>
      </c>
      <c r="AH16" s="456" t="s">
        <v>152</v>
      </c>
    </row>
    <row r="17" spans="1:34" ht="15.75" thickBot="1">
      <c r="A17" s="1064">
        <v>12</v>
      </c>
      <c r="B17" s="1460" t="s">
        <v>480</v>
      </c>
      <c r="C17" s="107">
        <v>200</v>
      </c>
      <c r="D17" s="107">
        <v>150</v>
      </c>
      <c r="E17" s="107">
        <v>157</v>
      </c>
      <c r="F17" s="785">
        <v>169</v>
      </c>
      <c r="G17" s="785">
        <v>145</v>
      </c>
      <c r="H17" s="785">
        <v>164</v>
      </c>
      <c r="I17" s="785"/>
      <c r="J17" s="785"/>
      <c r="K17" s="107"/>
      <c r="L17" s="107"/>
      <c r="M17" s="894"/>
      <c r="N17" s="894"/>
      <c r="O17" s="894"/>
      <c r="P17" s="894"/>
      <c r="Q17" s="107">
        <v>145</v>
      </c>
      <c r="R17" s="107">
        <v>144</v>
      </c>
      <c r="S17" s="107">
        <v>155</v>
      </c>
      <c r="T17" s="1367">
        <v>122</v>
      </c>
      <c r="U17" s="894"/>
      <c r="V17" s="894"/>
      <c r="W17" s="895">
        <f t="shared" si="0"/>
        <v>1551</v>
      </c>
      <c r="X17" s="896">
        <f t="shared" si="1"/>
        <v>155.1</v>
      </c>
      <c r="Y17" s="897" t="e">
        <f>W17-#REF!</f>
        <v>#REF!</v>
      </c>
      <c r="Z17" s="1082">
        <f t="shared" si="2"/>
        <v>-73</v>
      </c>
      <c r="AA17" s="1084">
        <f t="shared" si="3"/>
        <v>-225</v>
      </c>
      <c r="AB17" s="1770">
        <f t="shared" si="4"/>
        <v>200</v>
      </c>
      <c r="AC17" s="1756"/>
      <c r="AD17" s="112"/>
      <c r="AF17" s="1165">
        <v>14</v>
      </c>
      <c r="AG17" s="1166" t="s">
        <v>100</v>
      </c>
      <c r="AH17" s="1167" t="s">
        <v>152</v>
      </c>
    </row>
    <row r="18" spans="1:34" s="1169" customFormat="1" ht="14.25">
      <c r="A18" s="1168"/>
      <c r="C18" s="1168">
        <f>MAX(C5:C17)</f>
        <v>201</v>
      </c>
      <c r="D18" s="1168">
        <f aca="true" t="shared" si="5" ref="D18:X18">MAX(D5:D17)</f>
        <v>217</v>
      </c>
      <c r="E18" s="1168">
        <f t="shared" si="5"/>
        <v>227</v>
      </c>
      <c r="F18" s="1168">
        <f t="shared" si="5"/>
        <v>232</v>
      </c>
      <c r="G18" s="1168">
        <f t="shared" si="5"/>
        <v>225</v>
      </c>
      <c r="H18" s="1168">
        <f t="shared" si="5"/>
        <v>196</v>
      </c>
      <c r="I18" s="1168">
        <f t="shared" si="5"/>
        <v>7</v>
      </c>
      <c r="J18" s="1168">
        <f t="shared" si="5"/>
        <v>8</v>
      </c>
      <c r="K18" s="1168">
        <f t="shared" si="5"/>
        <v>7</v>
      </c>
      <c r="L18" s="1168">
        <f t="shared" si="5"/>
        <v>8</v>
      </c>
      <c r="M18" s="1168">
        <f t="shared" si="5"/>
        <v>9</v>
      </c>
      <c r="N18" s="1168">
        <f t="shared" si="5"/>
        <v>10</v>
      </c>
      <c r="O18" s="1168">
        <f t="shared" si="5"/>
        <v>11</v>
      </c>
      <c r="P18" s="1168">
        <f t="shared" si="5"/>
        <v>12</v>
      </c>
      <c r="Q18" s="1168">
        <f t="shared" si="5"/>
        <v>212</v>
      </c>
      <c r="R18" s="1168">
        <f t="shared" si="5"/>
        <v>242</v>
      </c>
      <c r="S18" s="1168">
        <f t="shared" si="5"/>
        <v>193</v>
      </c>
      <c r="T18" s="1168">
        <f t="shared" si="5"/>
        <v>215</v>
      </c>
      <c r="U18" s="1168">
        <f t="shared" si="5"/>
        <v>13</v>
      </c>
      <c r="V18" s="1168">
        <f t="shared" si="5"/>
        <v>14</v>
      </c>
      <c r="W18" s="1168">
        <f t="shared" si="5"/>
        <v>1960</v>
      </c>
      <c r="X18" s="1168">
        <f t="shared" si="5"/>
        <v>196</v>
      </c>
      <c r="Y18" s="1174"/>
      <c r="Z18" s="1257"/>
      <c r="AA18" s="1257"/>
      <c r="AB18" s="1258"/>
      <c r="AC18" s="1175"/>
      <c r="AD18" s="1175"/>
      <c r="AF18" s="1176"/>
      <c r="AG18" s="1177"/>
      <c r="AH18" s="1178"/>
    </row>
    <row r="19" spans="1:34" s="1169" customFormat="1" ht="15">
      <c r="A19" s="1168"/>
      <c r="B19" s="1179"/>
      <c r="C19" s="1180"/>
      <c r="D19" s="1180"/>
      <c r="E19" s="1180"/>
      <c r="F19" s="1180"/>
      <c r="G19" s="1180"/>
      <c r="H19" s="1180"/>
      <c r="I19" s="1180"/>
      <c r="J19" s="1180"/>
      <c r="K19" s="1170"/>
      <c r="L19" s="1168"/>
      <c r="M19" s="1171"/>
      <c r="N19" s="1171"/>
      <c r="O19" s="1171"/>
      <c r="P19" s="1171"/>
      <c r="Q19" s="1171"/>
      <c r="R19" s="1171"/>
      <c r="S19" s="1171"/>
      <c r="T19" s="1171"/>
      <c r="U19" s="1171"/>
      <c r="V19" s="1171"/>
      <c r="W19" s="1172"/>
      <c r="X19" s="1173"/>
      <c r="Y19" s="1174"/>
      <c r="Z19" s="1257"/>
      <c r="AA19" s="1257"/>
      <c r="AB19" s="1258"/>
      <c r="AC19" s="1175"/>
      <c r="AD19" s="1175"/>
      <c r="AF19" s="1176"/>
      <c r="AG19" s="1181"/>
      <c r="AH19" s="1178"/>
    </row>
    <row r="20" spans="10:34" s="111" customFormat="1" ht="14.25">
      <c r="J20" s="1027"/>
      <c r="K20" s="1028"/>
      <c r="L20" s="1028"/>
      <c r="M20" s="1028"/>
      <c r="N20" s="1028"/>
      <c r="AH20" s="1029"/>
    </row>
    <row r="21" spans="2:34" s="111" customFormat="1" ht="15" hidden="1">
      <c r="B21" s="405"/>
      <c r="J21" s="1026"/>
      <c r="R21" s="111" t="s">
        <v>203</v>
      </c>
      <c r="AC21" s="111" t="s">
        <v>53</v>
      </c>
      <c r="AH21" s="1029"/>
    </row>
    <row r="22" spans="1:10" ht="15" hidden="1">
      <c r="A22" s="286"/>
      <c r="C22" s="287" t="s">
        <v>58</v>
      </c>
      <c r="D22" s="287" t="s">
        <v>59</v>
      </c>
      <c r="E22" s="287" t="s">
        <v>0</v>
      </c>
      <c r="F22" s="287"/>
      <c r="G22" s="287"/>
      <c r="H22" s="287"/>
      <c r="I22" s="65"/>
      <c r="J22" s="65"/>
    </row>
    <row r="23" spans="1:17" ht="15" hidden="1">
      <c r="A23" s="2078">
        <v>2</v>
      </c>
      <c r="B23" s="2113"/>
      <c r="C23" s="2094"/>
      <c r="D23" s="2094"/>
      <c r="E23" s="2094"/>
      <c r="F23" s="2076"/>
      <c r="G23" s="419"/>
      <c r="H23" s="419"/>
      <c r="I23" s="1964"/>
      <c r="J23" s="1965"/>
      <c r="Q23" s="1" t="s">
        <v>53</v>
      </c>
    </row>
    <row r="24" spans="1:10" ht="15" hidden="1">
      <c r="A24" s="2078"/>
      <c r="B24" s="2114"/>
      <c r="C24" s="2094"/>
      <c r="D24" s="2094"/>
      <c r="E24" s="2094"/>
      <c r="F24" s="2076"/>
      <c r="G24" s="419"/>
      <c r="H24" s="419"/>
      <c r="I24" s="65"/>
      <c r="J24" s="65"/>
    </row>
    <row r="25" spans="1:10" ht="15" hidden="1">
      <c r="A25" s="2086">
        <v>3</v>
      </c>
      <c r="B25" s="2115"/>
      <c r="C25" s="2074"/>
      <c r="D25" s="2074"/>
      <c r="E25" s="2074"/>
      <c r="F25" s="1275"/>
      <c r="G25" s="419"/>
      <c r="H25" s="419"/>
      <c r="I25" s="287"/>
      <c r="J25" s="65"/>
    </row>
    <row r="26" spans="1:10" ht="15" hidden="1">
      <c r="A26" s="2086"/>
      <c r="B26" s="2116"/>
      <c r="C26" s="2074"/>
      <c r="D26" s="2074"/>
      <c r="E26" s="2074"/>
      <c r="F26" s="1275"/>
      <c r="G26" s="419"/>
      <c r="H26" s="419"/>
      <c r="I26" s="287"/>
      <c r="J26" s="65"/>
    </row>
    <row r="27" spans="1:27" ht="39.75" customHeight="1" hidden="1">
      <c r="A27" s="839"/>
      <c r="B27" s="405" t="s">
        <v>427</v>
      </c>
      <c r="C27" s="1030"/>
      <c r="D27" s="1030"/>
      <c r="E27" s="1030"/>
      <c r="F27" s="1274"/>
      <c r="G27" s="1186"/>
      <c r="H27" s="1186"/>
      <c r="I27" s="65"/>
      <c r="J27" s="65"/>
      <c r="AA27" s="1" t="s">
        <v>53</v>
      </c>
    </row>
    <row r="28" spans="1:10" ht="15" hidden="1">
      <c r="A28" s="2086">
        <v>1</v>
      </c>
      <c r="B28" s="2087"/>
      <c r="C28" s="2074"/>
      <c r="D28" s="2074"/>
      <c r="E28" s="2074"/>
      <c r="F28" s="1277"/>
      <c r="G28" s="419"/>
      <c r="H28" s="419"/>
      <c r="I28" s="287"/>
      <c r="J28" s="65"/>
    </row>
    <row r="29" spans="1:16" ht="15" hidden="1">
      <c r="A29" s="2086"/>
      <c r="B29" s="2088"/>
      <c r="C29" s="2074"/>
      <c r="D29" s="2074"/>
      <c r="E29" s="2074"/>
      <c r="F29" s="1276"/>
      <c r="G29" s="419"/>
      <c r="H29" s="419"/>
      <c r="I29" s="65"/>
      <c r="J29" s="65"/>
      <c r="P29" s="1" t="s">
        <v>340</v>
      </c>
    </row>
    <row r="30" spans="1:10" ht="15" hidden="1">
      <c r="A30" s="2086">
        <v>2</v>
      </c>
      <c r="B30" s="2117"/>
      <c r="C30" s="2074"/>
      <c r="D30" s="2074"/>
      <c r="E30" s="2074"/>
      <c r="F30" s="1275"/>
      <c r="G30" s="419"/>
      <c r="H30" s="419"/>
      <c r="I30" s="1974"/>
      <c r="J30" s="1975"/>
    </row>
    <row r="31" spans="1:10" ht="20.25" customHeight="1" hidden="1">
      <c r="A31" s="2086"/>
      <c r="B31" s="2118"/>
      <c r="C31" s="2074"/>
      <c r="D31" s="2074"/>
      <c r="E31" s="2074"/>
      <c r="F31" s="1275">
        <f>24:31</f>
        <v>0</v>
      </c>
      <c r="G31" s="419"/>
      <c r="H31" s="419"/>
      <c r="I31" s="65"/>
      <c r="J31" s="65"/>
    </row>
    <row r="32" spans="1:10" ht="15" hidden="1">
      <c r="A32" s="286"/>
      <c r="B32" s="1109"/>
      <c r="C32" s="1030"/>
      <c r="D32" s="1030"/>
      <c r="E32" s="1030"/>
      <c r="F32" s="1030"/>
      <c r="G32" s="1030"/>
      <c r="H32" s="1030"/>
      <c r="I32" s="65"/>
      <c r="J32" s="65"/>
    </row>
    <row r="33" spans="1:10" ht="15" hidden="1">
      <c r="A33" s="286"/>
      <c r="B33" s="405" t="s">
        <v>425</v>
      </c>
      <c r="C33" s="1030"/>
      <c r="D33" s="1030"/>
      <c r="E33" s="1030"/>
      <c r="F33" s="1030"/>
      <c r="G33" s="1030"/>
      <c r="H33" s="1030"/>
      <c r="I33" s="65"/>
      <c r="J33" s="65"/>
    </row>
    <row r="34" spans="1:10" ht="15.75" hidden="1" thickBot="1">
      <c r="A34" s="66"/>
      <c r="B34" s="1110"/>
      <c r="C34" s="1032"/>
      <c r="D34" s="1032"/>
      <c r="E34" s="1032"/>
      <c r="F34" s="1032"/>
      <c r="G34" s="1032"/>
      <c r="H34" s="1032"/>
      <c r="I34" s="65"/>
      <c r="J34" s="65"/>
    </row>
    <row r="35" spans="1:10" ht="15" hidden="1">
      <c r="A35" s="1901"/>
      <c r="B35" s="2108" t="s">
        <v>420</v>
      </c>
      <c r="C35" s="1901">
        <v>287</v>
      </c>
      <c r="D35" s="1901">
        <v>228</v>
      </c>
      <c r="E35" s="1901"/>
      <c r="F35" s="1903">
        <v>2</v>
      </c>
      <c r="G35" s="1191"/>
      <c r="H35" s="1191"/>
      <c r="I35" s="287" t="s">
        <v>37</v>
      </c>
      <c r="J35" s="65"/>
    </row>
    <row r="36" spans="1:10" ht="15.75" hidden="1" thickBot="1">
      <c r="A36" s="1902"/>
      <c r="B36" s="2080"/>
      <c r="C36" s="1902"/>
      <c r="D36" s="1902"/>
      <c r="E36" s="1902"/>
      <c r="F36" s="1904"/>
      <c r="G36" s="1190"/>
      <c r="H36" s="1190"/>
      <c r="I36" s="65"/>
      <c r="J36" s="65"/>
    </row>
    <row r="37" spans="1:10" ht="15" hidden="1">
      <c r="A37" s="2111"/>
      <c r="B37" s="2109" t="s">
        <v>309</v>
      </c>
      <c r="C37" s="1905">
        <v>147</v>
      </c>
      <c r="D37" s="1905">
        <v>160</v>
      </c>
      <c r="E37" s="1905"/>
      <c r="F37" s="1907">
        <v>1</v>
      </c>
      <c r="G37" s="420"/>
      <c r="H37" s="420"/>
      <c r="I37" s="287" t="s">
        <v>38</v>
      </c>
      <c r="J37" s="65"/>
    </row>
    <row r="38" spans="1:10" ht="15.75" hidden="1" thickBot="1">
      <c r="A38" s="2112"/>
      <c r="B38" s="2110"/>
      <c r="C38" s="1906"/>
      <c r="D38" s="1906"/>
      <c r="E38" s="1906"/>
      <c r="F38" s="1908"/>
      <c r="G38" s="1192"/>
      <c r="H38" s="1192"/>
      <c r="I38" s="287"/>
      <c r="J38" s="65"/>
    </row>
  </sheetData>
  <sheetProtection/>
  <mergeCells count="48">
    <mergeCell ref="A37:A38"/>
    <mergeCell ref="C37:C38"/>
    <mergeCell ref="D37:D38"/>
    <mergeCell ref="E37:E38"/>
    <mergeCell ref="C30:C31"/>
    <mergeCell ref="B23:B24"/>
    <mergeCell ref="B25:B26"/>
    <mergeCell ref="B28:B29"/>
    <mergeCell ref="B30:B31"/>
    <mergeCell ref="A30:A31"/>
    <mergeCell ref="F37:F38"/>
    <mergeCell ref="C25:C26"/>
    <mergeCell ref="B35:B36"/>
    <mergeCell ref="B37:B38"/>
    <mergeCell ref="I30:J30"/>
    <mergeCell ref="A35:A36"/>
    <mergeCell ref="C35:C36"/>
    <mergeCell ref="D35:D36"/>
    <mergeCell ref="E35:E36"/>
    <mergeCell ref="F35:F36"/>
    <mergeCell ref="I23:J23"/>
    <mergeCell ref="D30:D31"/>
    <mergeCell ref="E30:E31"/>
    <mergeCell ref="A28:A29"/>
    <mergeCell ref="C28:C29"/>
    <mergeCell ref="D28:D29"/>
    <mergeCell ref="E28:E29"/>
    <mergeCell ref="A25:A26"/>
    <mergeCell ref="W4:W5"/>
    <mergeCell ref="D25:D26"/>
    <mergeCell ref="E25:E26"/>
    <mergeCell ref="AB4:AD4"/>
    <mergeCell ref="AD5:AD6"/>
    <mergeCell ref="A23:A24"/>
    <mergeCell ref="C23:C24"/>
    <mergeCell ref="D23:D24"/>
    <mergeCell ref="E23:E24"/>
    <mergeCell ref="F23:F24"/>
    <mergeCell ref="Q4:V4"/>
    <mergeCell ref="X4:X5"/>
    <mergeCell ref="Y4:Y5"/>
    <mergeCell ref="Z4:Z5"/>
    <mergeCell ref="AA4:AA5"/>
    <mergeCell ref="B2:W2"/>
    <mergeCell ref="A3:W3"/>
    <mergeCell ref="A4:A5"/>
    <mergeCell ref="B4:B5"/>
    <mergeCell ref="C4:P4"/>
  </mergeCells>
  <conditionalFormatting sqref="M13:P13 M19:V19 O17:P17 L14:P15 K16:P16 L6:P12 U6:V17">
    <cfRule type="cellIs" priority="3" dxfId="5" operator="equal">
      <formula>200</formula>
    </cfRule>
  </conditionalFormatting>
  <conditionalFormatting sqref="M13:P13 M19:V19 O17:P17 L14:P15 K16:P16 L6:P12 U6:V17">
    <cfRule type="cellIs" priority="2" dxfId="5" operator="greaterThan">
      <formula>200</formula>
    </cfRule>
  </conditionalFormatting>
  <conditionalFormatting sqref="AB6:AB19">
    <cfRule type="expression" priority="1" dxfId="307">
      <formula>AB6=$AD$4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80" zoomScaleNormal="80" zoomScalePageLayoutView="0" workbookViewId="0" topLeftCell="A1">
      <selection activeCell="B17" sqref="B17:C24"/>
    </sheetView>
  </sheetViews>
  <sheetFormatPr defaultColWidth="14.421875" defaultRowHeight="15" customHeight="1"/>
  <cols>
    <col min="1" max="2" width="5.7109375" style="1338" customWidth="1"/>
    <col min="3" max="3" width="23.7109375" style="1338" customWidth="1"/>
    <col min="4" max="4" width="19.421875" style="1338" customWidth="1"/>
    <col min="5" max="5" width="7.140625" style="1338" customWidth="1"/>
    <col min="6" max="19" width="4.7109375" style="1338" customWidth="1"/>
    <col min="20" max="20" width="8.28125" style="1338" customWidth="1"/>
    <col min="21" max="21" width="9.28125" style="1338" customWidth="1"/>
    <col min="22" max="23" width="8.421875" style="1338" customWidth="1"/>
    <col min="24" max="24" width="7.57421875" style="1338" customWidth="1"/>
    <col min="25" max="26" width="8.7109375" style="1338" customWidth="1"/>
    <col min="27" max="16384" width="14.421875" style="1338" customWidth="1"/>
  </cols>
  <sheetData>
    <row r="1" spans="1:17" ht="28.5" customHeight="1">
      <c r="A1" s="2125" t="s">
        <v>500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  <c r="O1" s="2126"/>
      <c r="P1" s="2126"/>
      <c r="Q1" s="2126"/>
    </row>
    <row r="2" ht="15" customHeight="1" thickBot="1"/>
    <row r="3" spans="1:24" ht="47.25">
      <c r="A3" s="1835" t="s">
        <v>285</v>
      </c>
      <c r="B3" s="1838" t="s">
        <v>449</v>
      </c>
      <c r="C3" s="1839" t="s">
        <v>4</v>
      </c>
      <c r="D3" s="1840" t="s">
        <v>3</v>
      </c>
      <c r="E3" s="1841" t="s">
        <v>472</v>
      </c>
      <c r="F3" s="2119" t="s">
        <v>450</v>
      </c>
      <c r="G3" s="2120"/>
      <c r="H3" s="2119" t="s">
        <v>451</v>
      </c>
      <c r="I3" s="2120"/>
      <c r="J3" s="2119" t="s">
        <v>452</v>
      </c>
      <c r="K3" s="2120"/>
      <c r="L3" s="2119" t="s">
        <v>453</v>
      </c>
      <c r="M3" s="2120"/>
      <c r="N3" s="2119" t="s">
        <v>454</v>
      </c>
      <c r="O3" s="2120"/>
      <c r="P3" s="2119" t="s">
        <v>455</v>
      </c>
      <c r="Q3" s="2120"/>
      <c r="R3" s="2119" t="s">
        <v>456</v>
      </c>
      <c r="S3" s="2120"/>
      <c r="T3" s="1842" t="s">
        <v>0</v>
      </c>
      <c r="U3" s="1843" t="s">
        <v>10</v>
      </c>
      <c r="V3" s="1842" t="s">
        <v>457</v>
      </c>
      <c r="W3" s="1841" t="s">
        <v>458</v>
      </c>
      <c r="X3" s="1844" t="s">
        <v>459</v>
      </c>
    </row>
    <row r="4" spans="1:24" ht="15.75" customHeight="1">
      <c r="A4" s="1836">
        <v>1</v>
      </c>
      <c r="B4" s="1845">
        <v>1</v>
      </c>
      <c r="C4" s="1829" t="s">
        <v>440</v>
      </c>
      <c r="D4" s="1340" t="s">
        <v>497</v>
      </c>
      <c r="E4" s="1830">
        <v>2061</v>
      </c>
      <c r="F4" s="1831">
        <v>261</v>
      </c>
      <c r="G4" s="1339">
        <v>10</v>
      </c>
      <c r="H4" s="1831">
        <v>247</v>
      </c>
      <c r="I4" s="1339">
        <v>10</v>
      </c>
      <c r="J4" s="1831">
        <v>237</v>
      </c>
      <c r="K4" s="1339">
        <v>10</v>
      </c>
      <c r="L4" s="1831">
        <v>164</v>
      </c>
      <c r="M4" s="1339"/>
      <c r="N4" s="1831">
        <v>193</v>
      </c>
      <c r="O4" s="1339">
        <v>10</v>
      </c>
      <c r="P4" s="1831">
        <v>226</v>
      </c>
      <c r="Q4" s="1339">
        <v>10</v>
      </c>
      <c r="R4" s="1831">
        <v>245</v>
      </c>
      <c r="S4" s="1339">
        <v>10</v>
      </c>
      <c r="T4" s="1831">
        <f aca="true" t="shared" si="0" ref="T4:T11">(F4+H4+J4+L4+N4+P4+R4)</f>
        <v>1573</v>
      </c>
      <c r="U4" s="1832">
        <f aca="true" t="shared" si="1" ref="U4:U11">_xlfn.IFERROR(AVERAGE(F4,H4,J4,L4,N4,P4,R4),0)</f>
        <v>224.71428571428572</v>
      </c>
      <c r="V4" s="1831">
        <f aca="true" t="shared" si="2" ref="V4:V11">G4+I4+K4+M4+O4+Q4+S4</f>
        <v>60</v>
      </c>
      <c r="W4" s="1830">
        <f aca="true" t="shared" si="3" ref="W4:W11">E4+T4+V4</f>
        <v>3694</v>
      </c>
      <c r="X4" s="1846">
        <f aca="true" t="shared" si="4" ref="X4:X11">W4-$W$6</f>
        <v>198</v>
      </c>
    </row>
    <row r="5" spans="1:24" ht="15" customHeight="1">
      <c r="A5" s="1836">
        <v>2</v>
      </c>
      <c r="B5" s="1845">
        <v>2</v>
      </c>
      <c r="C5" s="1829" t="s">
        <v>299</v>
      </c>
      <c r="D5" s="1340" t="s">
        <v>435</v>
      </c>
      <c r="E5" s="1830">
        <v>2039</v>
      </c>
      <c r="F5" s="1831">
        <v>267</v>
      </c>
      <c r="G5" s="1339">
        <v>10</v>
      </c>
      <c r="H5" s="1831">
        <v>218</v>
      </c>
      <c r="I5" s="1339">
        <v>10</v>
      </c>
      <c r="J5" s="1831">
        <v>183</v>
      </c>
      <c r="K5" s="1339"/>
      <c r="L5" s="1831">
        <v>232</v>
      </c>
      <c r="M5" s="1339">
        <v>10</v>
      </c>
      <c r="N5" s="1831">
        <v>136</v>
      </c>
      <c r="O5" s="1339"/>
      <c r="P5" s="1831">
        <v>185</v>
      </c>
      <c r="Q5" s="1339"/>
      <c r="R5" s="1831">
        <v>201</v>
      </c>
      <c r="S5" s="1339">
        <v>10</v>
      </c>
      <c r="T5" s="1831">
        <f t="shared" si="0"/>
        <v>1422</v>
      </c>
      <c r="U5" s="1832">
        <f t="shared" si="1"/>
        <v>203.14285714285714</v>
      </c>
      <c r="V5" s="1831">
        <f t="shared" si="2"/>
        <v>40</v>
      </c>
      <c r="W5" s="1830">
        <f t="shared" si="3"/>
        <v>3501</v>
      </c>
      <c r="X5" s="1846">
        <f t="shared" si="4"/>
        <v>5</v>
      </c>
    </row>
    <row r="6" spans="1:24" ht="16.5" customHeight="1" thickBot="1">
      <c r="A6" s="1836">
        <v>3</v>
      </c>
      <c r="B6" s="1862">
        <v>3</v>
      </c>
      <c r="C6" s="1833" t="s">
        <v>323</v>
      </c>
      <c r="D6" s="1828" t="s">
        <v>329</v>
      </c>
      <c r="E6" s="1863">
        <v>1997</v>
      </c>
      <c r="F6" s="1864">
        <v>246</v>
      </c>
      <c r="G6" s="1865"/>
      <c r="H6" s="1864">
        <v>216</v>
      </c>
      <c r="I6" s="1865">
        <v>10</v>
      </c>
      <c r="J6" s="1864">
        <v>168</v>
      </c>
      <c r="K6" s="1865"/>
      <c r="L6" s="1864">
        <v>195</v>
      </c>
      <c r="M6" s="1865">
        <v>10</v>
      </c>
      <c r="N6" s="1864">
        <v>223</v>
      </c>
      <c r="O6" s="1865">
        <v>10</v>
      </c>
      <c r="P6" s="1864">
        <v>177</v>
      </c>
      <c r="Q6" s="1865">
        <v>10</v>
      </c>
      <c r="R6" s="1864">
        <v>224</v>
      </c>
      <c r="S6" s="1865">
        <v>10</v>
      </c>
      <c r="T6" s="1864">
        <f t="shared" si="0"/>
        <v>1449</v>
      </c>
      <c r="U6" s="1866">
        <f t="shared" si="1"/>
        <v>207</v>
      </c>
      <c r="V6" s="1864">
        <f t="shared" si="2"/>
        <v>50</v>
      </c>
      <c r="W6" s="1863">
        <f t="shared" si="3"/>
        <v>3496</v>
      </c>
      <c r="X6" s="1867">
        <f t="shared" si="4"/>
        <v>0</v>
      </c>
    </row>
    <row r="7" spans="1:24" ht="15.75">
      <c r="A7" s="1837">
        <v>4</v>
      </c>
      <c r="B7" s="1855">
        <v>4</v>
      </c>
      <c r="C7" s="1482" t="s">
        <v>324</v>
      </c>
      <c r="D7" s="1856" t="s">
        <v>151</v>
      </c>
      <c r="E7" s="1857">
        <v>1999</v>
      </c>
      <c r="F7" s="1858">
        <v>204</v>
      </c>
      <c r="G7" s="1859">
        <v>10</v>
      </c>
      <c r="H7" s="1858">
        <v>234</v>
      </c>
      <c r="I7" s="1859">
        <v>10</v>
      </c>
      <c r="J7" s="1858">
        <v>233</v>
      </c>
      <c r="K7" s="1859">
        <v>10</v>
      </c>
      <c r="L7" s="1858">
        <v>209</v>
      </c>
      <c r="M7" s="1859">
        <v>10</v>
      </c>
      <c r="N7" s="1858">
        <v>183</v>
      </c>
      <c r="O7" s="1859">
        <v>10</v>
      </c>
      <c r="P7" s="1858">
        <v>171</v>
      </c>
      <c r="Q7" s="1859"/>
      <c r="R7" s="1858">
        <v>160</v>
      </c>
      <c r="S7" s="1859"/>
      <c r="T7" s="1858">
        <f t="shared" si="0"/>
        <v>1394</v>
      </c>
      <c r="U7" s="1860">
        <f t="shared" si="1"/>
        <v>199.14285714285714</v>
      </c>
      <c r="V7" s="1858">
        <f t="shared" si="2"/>
        <v>50</v>
      </c>
      <c r="W7" s="1857">
        <f t="shared" si="3"/>
        <v>3443</v>
      </c>
      <c r="X7" s="1861">
        <f t="shared" si="4"/>
        <v>-53</v>
      </c>
    </row>
    <row r="8" spans="1:24" ht="15">
      <c r="A8" s="1837">
        <v>5</v>
      </c>
      <c r="B8" s="1847">
        <v>5</v>
      </c>
      <c r="C8" s="1482" t="s">
        <v>327</v>
      </c>
      <c r="D8" s="1834" t="s">
        <v>435</v>
      </c>
      <c r="E8" s="1341">
        <v>2051</v>
      </c>
      <c r="F8" s="1342">
        <v>174</v>
      </c>
      <c r="G8" s="1343">
        <v>10</v>
      </c>
      <c r="H8" s="1342">
        <v>201</v>
      </c>
      <c r="I8" s="1343"/>
      <c r="J8" s="1342">
        <v>207</v>
      </c>
      <c r="K8" s="1343">
        <v>10</v>
      </c>
      <c r="L8" s="1345">
        <v>169</v>
      </c>
      <c r="M8" s="1343">
        <v>10</v>
      </c>
      <c r="N8" s="1342">
        <v>206</v>
      </c>
      <c r="O8" s="1343"/>
      <c r="P8" s="1342">
        <v>167</v>
      </c>
      <c r="Q8" s="1343"/>
      <c r="R8" s="1342">
        <v>168</v>
      </c>
      <c r="S8" s="1343"/>
      <c r="T8" s="1342">
        <f t="shared" si="0"/>
        <v>1292</v>
      </c>
      <c r="U8" s="1344">
        <f t="shared" si="1"/>
        <v>184.57142857142858</v>
      </c>
      <c r="V8" s="1342">
        <f t="shared" si="2"/>
        <v>30</v>
      </c>
      <c r="W8" s="1341">
        <f t="shared" si="3"/>
        <v>3373</v>
      </c>
      <c r="X8" s="1848">
        <f t="shared" si="4"/>
        <v>-123</v>
      </c>
    </row>
    <row r="9" spans="1:24" ht="15.75">
      <c r="A9" s="1837">
        <v>6</v>
      </c>
      <c r="B9" s="1847">
        <v>6</v>
      </c>
      <c r="C9" s="1659" t="s">
        <v>328</v>
      </c>
      <c r="D9" s="1346" t="s">
        <v>435</v>
      </c>
      <c r="E9" s="1341">
        <v>1978</v>
      </c>
      <c r="F9" s="1342">
        <v>223</v>
      </c>
      <c r="G9" s="1343"/>
      <c r="H9" s="1342">
        <v>181</v>
      </c>
      <c r="I9" s="1343"/>
      <c r="J9" s="1342">
        <v>176</v>
      </c>
      <c r="K9" s="1343">
        <v>10</v>
      </c>
      <c r="L9" s="1342">
        <v>158</v>
      </c>
      <c r="M9" s="1343"/>
      <c r="N9" s="1342">
        <v>224</v>
      </c>
      <c r="O9" s="1343">
        <v>10</v>
      </c>
      <c r="P9" s="1342">
        <v>200</v>
      </c>
      <c r="Q9" s="1343">
        <v>10</v>
      </c>
      <c r="R9" s="1342">
        <v>200</v>
      </c>
      <c r="S9" s="1343"/>
      <c r="T9" s="1342">
        <f t="shared" si="0"/>
        <v>1362</v>
      </c>
      <c r="U9" s="1344">
        <f t="shared" si="1"/>
        <v>194.57142857142858</v>
      </c>
      <c r="V9" s="1342">
        <f t="shared" si="2"/>
        <v>30</v>
      </c>
      <c r="W9" s="1341">
        <f t="shared" si="3"/>
        <v>3370</v>
      </c>
      <c r="X9" s="1848">
        <f t="shared" si="4"/>
        <v>-126</v>
      </c>
    </row>
    <row r="10" spans="1:24" ht="15">
      <c r="A10" s="1837">
        <v>7</v>
      </c>
      <c r="B10" s="1847">
        <v>7</v>
      </c>
      <c r="C10" s="1659" t="s">
        <v>322</v>
      </c>
      <c r="D10" s="1346" t="s">
        <v>435</v>
      </c>
      <c r="E10" s="1341">
        <v>2027</v>
      </c>
      <c r="F10" s="1342">
        <v>183</v>
      </c>
      <c r="G10" s="1343"/>
      <c r="H10" s="1342">
        <v>195</v>
      </c>
      <c r="I10" s="1343"/>
      <c r="J10" s="1342">
        <v>165</v>
      </c>
      <c r="K10" s="1343"/>
      <c r="L10" s="1342">
        <v>193</v>
      </c>
      <c r="M10" s="1343"/>
      <c r="N10" s="1342">
        <v>172</v>
      </c>
      <c r="O10" s="1343"/>
      <c r="P10" s="1342">
        <v>191</v>
      </c>
      <c r="Q10" s="1343">
        <v>10</v>
      </c>
      <c r="R10" s="1342">
        <v>170</v>
      </c>
      <c r="S10" s="1343">
        <v>10</v>
      </c>
      <c r="T10" s="1342">
        <f t="shared" si="0"/>
        <v>1269</v>
      </c>
      <c r="U10" s="1344">
        <f t="shared" si="1"/>
        <v>181.28571428571428</v>
      </c>
      <c r="V10" s="1342">
        <f t="shared" si="2"/>
        <v>20</v>
      </c>
      <c r="W10" s="1341">
        <f t="shared" si="3"/>
        <v>3316</v>
      </c>
      <c r="X10" s="1848">
        <f t="shared" si="4"/>
        <v>-180</v>
      </c>
    </row>
    <row r="11" spans="1:24" ht="15.75" thickBot="1">
      <c r="A11" s="1837">
        <v>8</v>
      </c>
      <c r="B11" s="1849">
        <v>8</v>
      </c>
      <c r="C11" s="1666" t="s">
        <v>306</v>
      </c>
      <c r="D11" s="1347" t="s">
        <v>368</v>
      </c>
      <c r="E11" s="1850">
        <v>1989</v>
      </c>
      <c r="F11" s="1851">
        <v>173</v>
      </c>
      <c r="G11" s="1852"/>
      <c r="H11" s="1851">
        <v>196</v>
      </c>
      <c r="I11" s="1852"/>
      <c r="J11" s="1851">
        <v>210</v>
      </c>
      <c r="K11" s="1852"/>
      <c r="L11" s="1851">
        <v>148</v>
      </c>
      <c r="M11" s="1852"/>
      <c r="N11" s="1851">
        <v>216</v>
      </c>
      <c r="O11" s="1852"/>
      <c r="P11" s="1851">
        <v>174</v>
      </c>
      <c r="Q11" s="1852"/>
      <c r="R11" s="1851">
        <v>143</v>
      </c>
      <c r="S11" s="1852"/>
      <c r="T11" s="1851">
        <f t="shared" si="0"/>
        <v>1260</v>
      </c>
      <c r="U11" s="1853">
        <f t="shared" si="1"/>
        <v>180</v>
      </c>
      <c r="V11" s="1851">
        <f t="shared" si="2"/>
        <v>0</v>
      </c>
      <c r="W11" s="1850">
        <f t="shared" si="3"/>
        <v>3249</v>
      </c>
      <c r="X11" s="1854">
        <f t="shared" si="4"/>
        <v>-247</v>
      </c>
    </row>
    <row r="13" ht="15" customHeight="1">
      <c r="S13" s="1338" t="s">
        <v>53</v>
      </c>
    </row>
    <row r="14" spans="1:17" ht="14.25">
      <c r="A14" s="2121" t="s">
        <v>499</v>
      </c>
      <c r="B14" s="2122"/>
      <c r="C14" s="2122"/>
      <c r="D14" s="2122"/>
      <c r="E14" s="2122"/>
      <c r="F14" s="2122"/>
      <c r="G14" s="2122"/>
      <c r="H14" s="2122"/>
      <c r="I14" s="2122"/>
      <c r="J14" s="2122"/>
      <c r="K14" s="2122"/>
      <c r="L14" s="2122"/>
      <c r="M14" s="2122"/>
      <c r="N14" s="2122"/>
      <c r="O14" s="2122"/>
      <c r="P14" s="2122"/>
      <c r="Q14" s="2122"/>
    </row>
    <row r="15" ht="15" customHeight="1" thickBot="1"/>
    <row r="16" spans="1:24" ht="48" thickBot="1">
      <c r="A16" s="1835" t="s">
        <v>285</v>
      </c>
      <c r="B16" s="1838" t="s">
        <v>449</v>
      </c>
      <c r="C16" s="1839" t="s">
        <v>4</v>
      </c>
      <c r="D16" s="1840" t="s">
        <v>3</v>
      </c>
      <c r="E16" s="1841" t="s">
        <v>498</v>
      </c>
      <c r="F16" s="2123" t="s">
        <v>450</v>
      </c>
      <c r="G16" s="2124"/>
      <c r="H16" s="2123" t="s">
        <v>451</v>
      </c>
      <c r="I16" s="2124"/>
      <c r="J16" s="2123" t="s">
        <v>452</v>
      </c>
      <c r="K16" s="2124"/>
      <c r="L16" s="2123" t="s">
        <v>453</v>
      </c>
      <c r="M16" s="2124"/>
      <c r="N16" s="2123" t="s">
        <v>454</v>
      </c>
      <c r="O16" s="2124"/>
      <c r="P16" s="2123" t="s">
        <v>455</v>
      </c>
      <c r="Q16" s="2124"/>
      <c r="R16" s="2123" t="s">
        <v>456</v>
      </c>
      <c r="S16" s="2124"/>
      <c r="T16" s="1842" t="s">
        <v>0</v>
      </c>
      <c r="U16" s="1843" t="s">
        <v>10</v>
      </c>
      <c r="V16" s="1842" t="s">
        <v>457</v>
      </c>
      <c r="W16" s="1841" t="s">
        <v>460</v>
      </c>
      <c r="X16" s="1844" t="s">
        <v>459</v>
      </c>
    </row>
    <row r="17" spans="1:24" ht="15">
      <c r="A17" s="1870">
        <v>1</v>
      </c>
      <c r="B17" s="1871">
        <v>1</v>
      </c>
      <c r="C17" s="1478" t="s">
        <v>438</v>
      </c>
      <c r="D17" s="1872" t="s">
        <v>152</v>
      </c>
      <c r="E17" s="1873">
        <v>1960</v>
      </c>
      <c r="F17" s="1874">
        <v>173</v>
      </c>
      <c r="G17" s="1875"/>
      <c r="H17" s="1874">
        <v>206</v>
      </c>
      <c r="I17" s="1875">
        <v>10</v>
      </c>
      <c r="J17" s="1874">
        <v>193</v>
      </c>
      <c r="K17" s="1875">
        <v>10</v>
      </c>
      <c r="L17" s="1874">
        <v>169</v>
      </c>
      <c r="M17" s="1875">
        <v>10</v>
      </c>
      <c r="N17" s="1874">
        <v>140</v>
      </c>
      <c r="O17" s="1875"/>
      <c r="P17" s="1874">
        <v>208</v>
      </c>
      <c r="Q17" s="1875">
        <v>10</v>
      </c>
      <c r="R17" s="1874">
        <v>146</v>
      </c>
      <c r="S17" s="1875"/>
      <c r="T17" s="1874">
        <f aca="true" t="shared" si="5" ref="T17:T24">(F17+H17+J17+L17+N17+P17+R17)</f>
        <v>1235</v>
      </c>
      <c r="U17" s="1876">
        <f aca="true" t="shared" si="6" ref="U17:U24">_xlfn.IFERROR(AVERAGE(F17,H17,J17,L17,N17,P17,R17),0)</f>
        <v>176.42857142857142</v>
      </c>
      <c r="V17" s="1874">
        <f aca="true" t="shared" si="7" ref="V17:V24">G17+I17+K17+M17+O17+Q17+S17</f>
        <v>40</v>
      </c>
      <c r="W17" s="1873">
        <f aca="true" t="shared" si="8" ref="W17:W24">E17+T17+V17</f>
        <v>3235</v>
      </c>
      <c r="X17" s="1877">
        <f aca="true" t="shared" si="9" ref="X17:X24">W17-$W$19</f>
        <v>162</v>
      </c>
    </row>
    <row r="18" spans="1:26" ht="15">
      <c r="A18" s="1870">
        <v>2</v>
      </c>
      <c r="B18" s="1845">
        <v>2</v>
      </c>
      <c r="C18" s="1829" t="s">
        <v>309</v>
      </c>
      <c r="D18" s="1348" t="s">
        <v>368</v>
      </c>
      <c r="E18" s="1830">
        <v>1746</v>
      </c>
      <c r="F18" s="1831">
        <v>226</v>
      </c>
      <c r="G18" s="1339">
        <v>10</v>
      </c>
      <c r="H18" s="1831">
        <v>160</v>
      </c>
      <c r="I18" s="1339">
        <v>10</v>
      </c>
      <c r="J18" s="1831">
        <v>219</v>
      </c>
      <c r="K18" s="1339">
        <v>10</v>
      </c>
      <c r="L18" s="1831">
        <v>168</v>
      </c>
      <c r="M18" s="1339"/>
      <c r="N18" s="1831">
        <v>234</v>
      </c>
      <c r="O18" s="1339">
        <v>10</v>
      </c>
      <c r="P18" s="1831">
        <v>170</v>
      </c>
      <c r="Q18" s="1339">
        <v>10</v>
      </c>
      <c r="R18" s="1831">
        <v>227</v>
      </c>
      <c r="S18" s="1339">
        <v>10</v>
      </c>
      <c r="T18" s="1831">
        <f t="shared" si="5"/>
        <v>1404</v>
      </c>
      <c r="U18" s="1832">
        <f t="shared" si="6"/>
        <v>200.57142857142858</v>
      </c>
      <c r="V18" s="1831">
        <f t="shared" si="7"/>
        <v>60</v>
      </c>
      <c r="W18" s="1830">
        <f t="shared" si="8"/>
        <v>3210</v>
      </c>
      <c r="X18" s="1846">
        <f t="shared" si="9"/>
        <v>137</v>
      </c>
      <c r="Z18" s="1338" t="s">
        <v>53</v>
      </c>
    </row>
    <row r="19" spans="1:24" ht="15.75" thickBot="1">
      <c r="A19" s="1870">
        <v>3</v>
      </c>
      <c r="B19" s="1862">
        <v>3</v>
      </c>
      <c r="C19" s="1869" t="s">
        <v>325</v>
      </c>
      <c r="D19" s="1826" t="s">
        <v>152</v>
      </c>
      <c r="E19" s="1863">
        <v>1811</v>
      </c>
      <c r="F19" s="1864">
        <v>157</v>
      </c>
      <c r="G19" s="1865"/>
      <c r="H19" s="1864">
        <v>211</v>
      </c>
      <c r="I19" s="1865">
        <v>10</v>
      </c>
      <c r="J19" s="1864">
        <v>185</v>
      </c>
      <c r="K19" s="1865"/>
      <c r="L19" s="1864">
        <v>169</v>
      </c>
      <c r="M19" s="1865">
        <v>10</v>
      </c>
      <c r="N19" s="1864">
        <v>190</v>
      </c>
      <c r="O19" s="1865"/>
      <c r="P19" s="1864">
        <v>158</v>
      </c>
      <c r="Q19" s="1865"/>
      <c r="R19" s="1864">
        <v>162</v>
      </c>
      <c r="S19" s="1865">
        <v>10</v>
      </c>
      <c r="T19" s="1864">
        <f t="shared" si="5"/>
        <v>1232</v>
      </c>
      <c r="U19" s="1866">
        <f t="shared" si="6"/>
        <v>176</v>
      </c>
      <c r="V19" s="1864">
        <f t="shared" si="7"/>
        <v>30</v>
      </c>
      <c r="W19" s="1863">
        <f t="shared" si="8"/>
        <v>3073</v>
      </c>
      <c r="X19" s="1867">
        <f t="shared" si="9"/>
        <v>0</v>
      </c>
    </row>
    <row r="20" spans="1:24" ht="15">
      <c r="A20" s="1837">
        <v>4</v>
      </c>
      <c r="B20" s="1855">
        <v>4</v>
      </c>
      <c r="C20" s="1568" t="s">
        <v>463</v>
      </c>
      <c r="D20" s="1825" t="s">
        <v>368</v>
      </c>
      <c r="E20" s="1857">
        <v>1667</v>
      </c>
      <c r="F20" s="1858">
        <v>207</v>
      </c>
      <c r="G20" s="1859">
        <v>10</v>
      </c>
      <c r="H20" s="1858">
        <v>149</v>
      </c>
      <c r="I20" s="1859">
        <v>10</v>
      </c>
      <c r="J20" s="1858">
        <v>166</v>
      </c>
      <c r="K20" s="1859"/>
      <c r="L20" s="1858">
        <v>217</v>
      </c>
      <c r="M20" s="1859">
        <v>10</v>
      </c>
      <c r="N20" s="1858">
        <v>196</v>
      </c>
      <c r="O20" s="1859">
        <v>10</v>
      </c>
      <c r="P20" s="1858">
        <v>170</v>
      </c>
      <c r="Q20" s="1859">
        <v>10</v>
      </c>
      <c r="R20" s="1858">
        <v>188</v>
      </c>
      <c r="S20" s="1859">
        <v>10</v>
      </c>
      <c r="T20" s="1858">
        <f t="shared" si="5"/>
        <v>1293</v>
      </c>
      <c r="U20" s="1860">
        <f t="shared" si="6"/>
        <v>184.71428571428572</v>
      </c>
      <c r="V20" s="1858">
        <f t="shared" si="7"/>
        <v>60</v>
      </c>
      <c r="W20" s="1857">
        <f t="shared" si="8"/>
        <v>3020</v>
      </c>
      <c r="X20" s="1861">
        <f t="shared" si="9"/>
        <v>-53</v>
      </c>
    </row>
    <row r="21" spans="1:24" ht="15.75" customHeight="1">
      <c r="A21" s="1837">
        <v>5</v>
      </c>
      <c r="B21" s="1847">
        <v>5</v>
      </c>
      <c r="C21" s="845" t="s">
        <v>213</v>
      </c>
      <c r="D21" s="1868" t="s">
        <v>151</v>
      </c>
      <c r="E21" s="1341">
        <v>1776</v>
      </c>
      <c r="F21" s="1342">
        <v>165</v>
      </c>
      <c r="G21" s="1342"/>
      <c r="H21" s="1342">
        <v>132</v>
      </c>
      <c r="I21" s="1343"/>
      <c r="J21" s="1342">
        <v>202</v>
      </c>
      <c r="K21" s="1343">
        <v>10</v>
      </c>
      <c r="L21" s="1342">
        <v>152</v>
      </c>
      <c r="M21" s="1343"/>
      <c r="N21" s="1342">
        <v>191</v>
      </c>
      <c r="O21" s="1343">
        <v>10</v>
      </c>
      <c r="P21" s="1342">
        <v>146</v>
      </c>
      <c r="Q21" s="1343"/>
      <c r="R21" s="1342">
        <v>153</v>
      </c>
      <c r="S21" s="1343"/>
      <c r="T21" s="1342">
        <f t="shared" si="5"/>
        <v>1141</v>
      </c>
      <c r="U21" s="1344">
        <f t="shared" si="6"/>
        <v>163</v>
      </c>
      <c r="V21" s="1342">
        <f t="shared" si="7"/>
        <v>20</v>
      </c>
      <c r="W21" s="1341">
        <f t="shared" si="8"/>
        <v>2937</v>
      </c>
      <c r="X21" s="1848">
        <f t="shared" si="9"/>
        <v>-136</v>
      </c>
    </row>
    <row r="22" spans="1:24" ht="15.75" customHeight="1">
      <c r="A22" s="1837">
        <v>6</v>
      </c>
      <c r="B22" s="1847">
        <v>6</v>
      </c>
      <c r="C22" s="845" t="s">
        <v>314</v>
      </c>
      <c r="D22" s="1827" t="s">
        <v>152</v>
      </c>
      <c r="E22" s="1341">
        <v>1692</v>
      </c>
      <c r="F22" s="1342">
        <v>162</v>
      </c>
      <c r="G22" s="1343"/>
      <c r="H22" s="1342">
        <v>169</v>
      </c>
      <c r="I22" s="1343"/>
      <c r="J22" s="1342">
        <v>209</v>
      </c>
      <c r="K22" s="1343">
        <v>10</v>
      </c>
      <c r="L22" s="1342">
        <v>151</v>
      </c>
      <c r="M22" s="1343"/>
      <c r="N22" s="1342">
        <v>158</v>
      </c>
      <c r="O22" s="1343"/>
      <c r="P22" s="1342">
        <v>154</v>
      </c>
      <c r="Q22" s="1343"/>
      <c r="R22" s="1342">
        <v>181</v>
      </c>
      <c r="S22" s="1343"/>
      <c r="T22" s="1342">
        <f t="shared" si="5"/>
        <v>1184</v>
      </c>
      <c r="U22" s="1344">
        <f t="shared" si="6"/>
        <v>169.14285714285714</v>
      </c>
      <c r="V22" s="1342">
        <f t="shared" si="7"/>
        <v>10</v>
      </c>
      <c r="W22" s="1341">
        <f t="shared" si="8"/>
        <v>2886</v>
      </c>
      <c r="X22" s="1848">
        <f t="shared" si="9"/>
        <v>-187</v>
      </c>
    </row>
    <row r="23" spans="1:24" ht="15.75" customHeight="1">
      <c r="A23" s="1837">
        <v>7</v>
      </c>
      <c r="B23" s="1847">
        <v>7</v>
      </c>
      <c r="C23" s="845" t="s">
        <v>333</v>
      </c>
      <c r="D23" s="1349" t="s">
        <v>368</v>
      </c>
      <c r="E23" s="1341">
        <v>1628</v>
      </c>
      <c r="F23" s="1342">
        <v>200</v>
      </c>
      <c r="G23" s="1342">
        <v>10</v>
      </c>
      <c r="H23" s="1342">
        <v>117</v>
      </c>
      <c r="I23" s="1343"/>
      <c r="J23" s="1342">
        <v>157</v>
      </c>
      <c r="K23" s="1343"/>
      <c r="L23" s="1342">
        <v>169</v>
      </c>
      <c r="M23" s="1343">
        <v>10</v>
      </c>
      <c r="N23" s="1342">
        <v>168</v>
      </c>
      <c r="O23" s="1343">
        <v>10</v>
      </c>
      <c r="P23" s="1342">
        <v>138</v>
      </c>
      <c r="Q23" s="1343"/>
      <c r="R23" s="1342">
        <v>163</v>
      </c>
      <c r="S23" s="1343"/>
      <c r="T23" s="1342">
        <f t="shared" si="5"/>
        <v>1112</v>
      </c>
      <c r="U23" s="1344">
        <f t="shared" si="6"/>
        <v>158.85714285714286</v>
      </c>
      <c r="V23" s="1342">
        <f t="shared" si="7"/>
        <v>30</v>
      </c>
      <c r="W23" s="1341">
        <f t="shared" si="8"/>
        <v>2770</v>
      </c>
      <c r="X23" s="1848">
        <f t="shared" si="9"/>
        <v>-303</v>
      </c>
    </row>
    <row r="24" spans="1:24" ht="16.5" customHeight="1" thickBot="1">
      <c r="A24" s="1837">
        <v>8</v>
      </c>
      <c r="B24" s="1849">
        <v>8</v>
      </c>
      <c r="C24" s="1690" t="s">
        <v>315</v>
      </c>
      <c r="D24" s="1350" t="s">
        <v>435</v>
      </c>
      <c r="E24" s="1850">
        <v>1624</v>
      </c>
      <c r="F24" s="1851">
        <v>174</v>
      </c>
      <c r="G24" s="1851">
        <v>10</v>
      </c>
      <c r="H24" s="1851">
        <v>141</v>
      </c>
      <c r="I24" s="1852"/>
      <c r="J24" s="1851">
        <v>146</v>
      </c>
      <c r="K24" s="1852"/>
      <c r="L24" s="1851">
        <v>152</v>
      </c>
      <c r="M24" s="1852"/>
      <c r="N24" s="1851">
        <v>148</v>
      </c>
      <c r="O24" s="1852"/>
      <c r="P24" s="1851">
        <v>165</v>
      </c>
      <c r="Q24" s="1851">
        <v>10</v>
      </c>
      <c r="R24" s="1851">
        <v>181</v>
      </c>
      <c r="S24" s="1852">
        <v>10</v>
      </c>
      <c r="T24" s="1851">
        <f t="shared" si="5"/>
        <v>1107</v>
      </c>
      <c r="U24" s="1853">
        <f t="shared" si="6"/>
        <v>158.14285714285714</v>
      </c>
      <c r="V24" s="1851">
        <f t="shared" si="7"/>
        <v>30</v>
      </c>
      <c r="W24" s="1850">
        <f t="shared" si="8"/>
        <v>2761</v>
      </c>
      <c r="X24" s="1854">
        <f t="shared" si="9"/>
        <v>-312</v>
      </c>
    </row>
    <row r="25" ht="15.75" customHeight="1"/>
    <row r="26" ht="15.75" customHeight="1"/>
    <row r="27" ht="15.75" customHeight="1"/>
    <row r="28" ht="15.75" customHeight="1">
      <c r="C28" s="135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6">
    <mergeCell ref="A1:Q1"/>
    <mergeCell ref="F3:G3"/>
    <mergeCell ref="H3:I3"/>
    <mergeCell ref="J3:K3"/>
    <mergeCell ref="L3:M3"/>
    <mergeCell ref="N3:O3"/>
    <mergeCell ref="P3:Q3"/>
    <mergeCell ref="R3:S3"/>
    <mergeCell ref="A14:Q14"/>
    <mergeCell ref="F16:G16"/>
    <mergeCell ref="H16:I16"/>
    <mergeCell ref="J16:K16"/>
    <mergeCell ref="L16:M16"/>
    <mergeCell ref="N16:O16"/>
    <mergeCell ref="P16:Q16"/>
    <mergeCell ref="R16:S16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">
      <selection activeCell="N29" sqref="N29"/>
    </sheetView>
  </sheetViews>
  <sheetFormatPr defaultColWidth="8.28125" defaultRowHeight="15" outlineLevelCol="1"/>
  <cols>
    <col min="1" max="1" width="6.00390625" style="286" bestFit="1" customWidth="1"/>
    <col min="2" max="2" width="29.421875" style="1293" customWidth="1"/>
    <col min="3" max="5" width="7.28125" style="1293" customWidth="1"/>
    <col min="6" max="6" width="7.28125" style="1293" customWidth="1" outlineLevel="1"/>
    <col min="7" max="8" width="7.28125" style="1293" hidden="1" customWidth="1" outlineLevel="1"/>
    <col min="9" max="9" width="7.57421875" style="1293" bestFit="1" customWidth="1" collapsed="1"/>
    <col min="10" max="11" width="11.140625" style="1293" bestFit="1" customWidth="1"/>
    <col min="12" max="12" width="9.7109375" style="1293" bestFit="1" customWidth="1"/>
    <col min="13" max="13" width="11.00390625" style="1293" hidden="1" customWidth="1"/>
    <col min="14" max="17" width="8.28125" style="1293" customWidth="1"/>
    <col min="18" max="18" width="21.57421875" style="1293" customWidth="1"/>
    <col min="19" max="19" width="20.8515625" style="1293" customWidth="1"/>
    <col min="20" max="20" width="23.28125" style="1293" customWidth="1"/>
    <col min="21" max="16384" width="8.28125" style="1293" customWidth="1"/>
  </cols>
  <sheetData>
    <row r="1" spans="1:12" ht="14.25" customHeight="1">
      <c r="A1" s="1466"/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</row>
    <row r="2" spans="1:13" ht="41.25" customHeight="1" thickBot="1">
      <c r="A2" s="1911" t="s">
        <v>484</v>
      </c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57"/>
    </row>
    <row r="3" spans="1:13" ht="14.25" customHeight="1">
      <c r="A3" s="1923" t="s">
        <v>8</v>
      </c>
      <c r="B3" s="1925" t="s">
        <v>18</v>
      </c>
      <c r="C3" s="2128" t="s">
        <v>9</v>
      </c>
      <c r="D3" s="2128"/>
      <c r="E3" s="2128"/>
      <c r="F3" s="2128"/>
      <c r="G3" s="2128"/>
      <c r="H3" s="1370"/>
      <c r="I3" s="1914" t="s">
        <v>19</v>
      </c>
      <c r="J3" s="76" t="s">
        <v>20</v>
      </c>
      <c r="K3" s="1916" t="s">
        <v>22</v>
      </c>
      <c r="L3" s="1918" t="s">
        <v>23</v>
      </c>
      <c r="M3" s="2132" t="s">
        <v>63</v>
      </c>
    </row>
    <row r="4" spans="1:13" ht="14.25" customHeight="1" thickBot="1">
      <c r="A4" s="1928"/>
      <c r="B4" s="2127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2129"/>
      <c r="J4" s="1565" t="s">
        <v>21</v>
      </c>
      <c r="K4" s="2130"/>
      <c r="L4" s="2131"/>
      <c r="M4" s="2133"/>
    </row>
    <row r="5" spans="1:14" ht="14.25" customHeight="1" thickBot="1">
      <c r="A5" s="1471">
        <v>1</v>
      </c>
      <c r="B5" s="1577" t="s">
        <v>481</v>
      </c>
      <c r="C5" s="1578">
        <v>159</v>
      </c>
      <c r="D5" s="1579">
        <v>138</v>
      </c>
      <c r="E5" s="1579">
        <v>193</v>
      </c>
      <c r="F5" s="1580">
        <v>212</v>
      </c>
      <c r="G5" s="1580"/>
      <c r="H5" s="1581"/>
      <c r="I5" s="1582">
        <f aca="true" t="shared" si="0" ref="I5:I19">SUM(C5:H5)</f>
        <v>702</v>
      </c>
      <c r="J5" s="1582">
        <f>SUM(C5:H7)</f>
        <v>2023</v>
      </c>
      <c r="K5" s="1583">
        <f>_xlfn.IFERROR(AVERAGE(C5:H7),0)</f>
        <v>168.58333333333334</v>
      </c>
      <c r="L5" s="1583">
        <f aca="true" t="shared" si="1" ref="L5:L19">_xlfn.IFERROR(AVERAGE(C5:H5),0)</f>
        <v>175.5</v>
      </c>
      <c r="M5" s="2134">
        <f>J5-$J$11</f>
        <v>85</v>
      </c>
      <c r="N5" s="1293">
        <v>2</v>
      </c>
    </row>
    <row r="6" spans="1:13" ht="14.25" customHeight="1" thickBot="1">
      <c r="A6" s="1584"/>
      <c r="B6" s="1585" t="s">
        <v>314</v>
      </c>
      <c r="C6" s="1586">
        <v>158</v>
      </c>
      <c r="D6" s="1587">
        <v>144</v>
      </c>
      <c r="E6" s="1587">
        <v>192</v>
      </c>
      <c r="F6" s="1588">
        <v>136</v>
      </c>
      <c r="G6" s="1588"/>
      <c r="H6" s="1589"/>
      <c r="I6" s="1582">
        <f t="shared" si="0"/>
        <v>630</v>
      </c>
      <c r="J6" s="1590"/>
      <c r="K6" s="1591"/>
      <c r="L6" s="1583">
        <f t="shared" si="1"/>
        <v>157.5</v>
      </c>
      <c r="M6" s="2135"/>
    </row>
    <row r="7" spans="1:13" ht="14.25" customHeight="1" thickBot="1">
      <c r="A7" s="1475"/>
      <c r="B7" s="1592" t="s">
        <v>439</v>
      </c>
      <c r="C7" s="1593">
        <v>159</v>
      </c>
      <c r="D7" s="1594">
        <v>157</v>
      </c>
      <c r="E7" s="1594">
        <v>160</v>
      </c>
      <c r="F7" s="1595">
        <v>215</v>
      </c>
      <c r="G7" s="1595"/>
      <c r="H7" s="1596"/>
      <c r="I7" s="1597">
        <f t="shared" si="0"/>
        <v>691</v>
      </c>
      <c r="J7" s="1598">
        <f>SUM(C5:H7)</f>
        <v>2023</v>
      </c>
      <c r="K7" s="1599"/>
      <c r="L7" s="1583">
        <f t="shared" si="1"/>
        <v>172.75</v>
      </c>
      <c r="M7" s="2136"/>
    </row>
    <row r="8" spans="1:14" ht="14.25" customHeight="1">
      <c r="A8" s="1600">
        <v>2</v>
      </c>
      <c r="B8" s="1601" t="s">
        <v>333</v>
      </c>
      <c r="C8" s="1602">
        <v>144</v>
      </c>
      <c r="D8" s="1603">
        <v>146</v>
      </c>
      <c r="E8" s="1603">
        <v>184</v>
      </c>
      <c r="F8" s="1604">
        <v>173</v>
      </c>
      <c r="G8" s="1604"/>
      <c r="H8" s="1605"/>
      <c r="I8" s="1606">
        <f t="shared" si="0"/>
        <v>647</v>
      </c>
      <c r="J8" s="1606">
        <f>SUM(C8:H10)</f>
        <v>2109</v>
      </c>
      <c r="K8" s="1607">
        <f>_xlfn.IFERROR(AVERAGE(C8:H10),0)</f>
        <v>175.75</v>
      </c>
      <c r="L8" s="1607">
        <f t="shared" si="1"/>
        <v>161.75</v>
      </c>
      <c r="M8" s="2134">
        <f>J8-$J$11</f>
        <v>171</v>
      </c>
      <c r="N8" s="1293">
        <v>1</v>
      </c>
    </row>
    <row r="9" spans="1:13" ht="14.25" customHeight="1">
      <c r="A9" s="1584"/>
      <c r="B9" s="1608" t="s">
        <v>309</v>
      </c>
      <c r="C9" s="1586">
        <v>189</v>
      </c>
      <c r="D9" s="1587">
        <v>168</v>
      </c>
      <c r="E9" s="1587">
        <v>165</v>
      </c>
      <c r="F9" s="1588">
        <v>210</v>
      </c>
      <c r="G9" s="1588"/>
      <c r="H9" s="1589"/>
      <c r="I9" s="1606">
        <f t="shared" si="0"/>
        <v>732</v>
      </c>
      <c r="J9" s="1590"/>
      <c r="K9" s="1591"/>
      <c r="L9" s="1607">
        <f t="shared" si="1"/>
        <v>183</v>
      </c>
      <c r="M9" s="2135"/>
    </row>
    <row r="10" spans="1:13" ht="14.25" customHeight="1" thickBot="1">
      <c r="A10" s="1609"/>
      <c r="B10" s="1610" t="s">
        <v>413</v>
      </c>
      <c r="C10" s="1611">
        <v>193</v>
      </c>
      <c r="D10" s="1612">
        <v>205</v>
      </c>
      <c r="E10" s="1612">
        <v>168</v>
      </c>
      <c r="F10" s="1613">
        <v>164</v>
      </c>
      <c r="G10" s="1613"/>
      <c r="H10" s="1614"/>
      <c r="I10" s="1606">
        <f t="shared" si="0"/>
        <v>730</v>
      </c>
      <c r="J10" s="1615">
        <f>SUM(C8:H10)</f>
        <v>2109</v>
      </c>
      <c r="K10" s="1616"/>
      <c r="L10" s="1607">
        <f t="shared" si="1"/>
        <v>182.5</v>
      </c>
      <c r="M10" s="2137"/>
    </row>
    <row r="11" spans="1:14" ht="14.25" customHeight="1" thickBot="1">
      <c r="A11" s="74">
        <v>3</v>
      </c>
      <c r="B11" s="1488" t="s">
        <v>483</v>
      </c>
      <c r="C11" s="863">
        <v>119</v>
      </c>
      <c r="D11" s="104">
        <v>143</v>
      </c>
      <c r="E11" s="104">
        <v>190</v>
      </c>
      <c r="F11" s="1373">
        <v>151</v>
      </c>
      <c r="G11" s="1373"/>
      <c r="H11" s="1374"/>
      <c r="I11" s="1436">
        <f t="shared" si="0"/>
        <v>603</v>
      </c>
      <c r="J11" s="1436">
        <f>SUM(C11:H13)</f>
        <v>1938</v>
      </c>
      <c r="K11" s="1501">
        <f>_xlfn.IFERROR(AVERAGE(C11:H13),0)</f>
        <v>161.5</v>
      </c>
      <c r="L11" s="1501">
        <f t="shared" si="1"/>
        <v>150.75</v>
      </c>
      <c r="M11" s="2134">
        <f>J11-$J$11</f>
        <v>0</v>
      </c>
      <c r="N11" s="1293">
        <v>4</v>
      </c>
    </row>
    <row r="12" spans="1:13" ht="14.25" customHeight="1" thickBot="1">
      <c r="A12" s="1305"/>
      <c r="B12" s="1484" t="s">
        <v>325</v>
      </c>
      <c r="C12" s="1492">
        <v>204</v>
      </c>
      <c r="D12" s="109">
        <v>151</v>
      </c>
      <c r="E12" s="109">
        <v>174</v>
      </c>
      <c r="F12" s="1369">
        <v>188</v>
      </c>
      <c r="G12" s="1369"/>
      <c r="H12" s="1493"/>
      <c r="I12" s="1436">
        <f t="shared" si="0"/>
        <v>717</v>
      </c>
      <c r="J12" s="1496"/>
      <c r="K12" s="1502"/>
      <c r="L12" s="1501">
        <f t="shared" si="1"/>
        <v>179.25</v>
      </c>
      <c r="M12" s="2135"/>
    </row>
    <row r="13" spans="1:13" ht="14.25" customHeight="1" thickBot="1">
      <c r="A13" s="95"/>
      <c r="B13" s="1440" t="s">
        <v>446</v>
      </c>
      <c r="C13" s="1040">
        <v>169</v>
      </c>
      <c r="D13" s="158">
        <v>192</v>
      </c>
      <c r="E13" s="158">
        <v>137</v>
      </c>
      <c r="F13" s="1378">
        <v>120</v>
      </c>
      <c r="G13" s="1378"/>
      <c r="H13" s="1379"/>
      <c r="I13" s="1436">
        <f t="shared" si="0"/>
        <v>618</v>
      </c>
      <c r="J13" s="1499">
        <f>SUM(C11:H13)</f>
        <v>1938</v>
      </c>
      <c r="K13" s="1505"/>
      <c r="L13" s="1501">
        <f t="shared" si="1"/>
        <v>154.5</v>
      </c>
      <c r="M13" s="2136"/>
    </row>
    <row r="14" spans="1:14" ht="14.25" customHeight="1" thickBot="1">
      <c r="A14" s="74">
        <v>4</v>
      </c>
      <c r="B14" s="1413" t="s">
        <v>317</v>
      </c>
      <c r="C14" s="863">
        <v>141</v>
      </c>
      <c r="D14" s="104">
        <v>147</v>
      </c>
      <c r="E14" s="104">
        <v>135</v>
      </c>
      <c r="F14" s="1373">
        <v>158</v>
      </c>
      <c r="G14" s="1373"/>
      <c r="H14" s="1374"/>
      <c r="I14" s="1436">
        <f t="shared" si="0"/>
        <v>581</v>
      </c>
      <c r="J14" s="1436">
        <f>SUM(C14:H16)</f>
        <v>1949</v>
      </c>
      <c r="K14" s="1501">
        <f>_xlfn.IFERROR(AVERAGE(C14:H16),0)</f>
        <v>162.41666666666666</v>
      </c>
      <c r="L14" s="1501">
        <f t="shared" si="1"/>
        <v>145.25</v>
      </c>
      <c r="M14" s="2138">
        <f>J14-$J$11</f>
        <v>11</v>
      </c>
      <c r="N14" s="1293">
        <v>3</v>
      </c>
    </row>
    <row r="15" spans="1:13" ht="14.25" customHeight="1" thickBot="1">
      <c r="A15" s="1298"/>
      <c r="B15" s="1489" t="s">
        <v>318</v>
      </c>
      <c r="C15" s="1426">
        <v>145</v>
      </c>
      <c r="D15" s="108">
        <v>144</v>
      </c>
      <c r="E15" s="108">
        <v>155</v>
      </c>
      <c r="F15" s="1364">
        <v>122</v>
      </c>
      <c r="G15" s="1364"/>
      <c r="H15" s="1425"/>
      <c r="I15" s="1436">
        <f t="shared" si="0"/>
        <v>566</v>
      </c>
      <c r="J15" s="1437"/>
      <c r="K15" s="1506"/>
      <c r="L15" s="1501">
        <f t="shared" si="1"/>
        <v>141.5</v>
      </c>
      <c r="M15" s="2135"/>
    </row>
    <row r="16" spans="1:13" ht="14.25" customHeight="1" thickBot="1">
      <c r="A16" s="1487"/>
      <c r="B16" s="1490" t="s">
        <v>438</v>
      </c>
      <c r="C16" s="1494">
        <v>212</v>
      </c>
      <c r="D16" s="1366">
        <v>242</v>
      </c>
      <c r="E16" s="1366">
        <v>185</v>
      </c>
      <c r="F16" s="107">
        <v>163</v>
      </c>
      <c r="G16" s="1367"/>
      <c r="H16" s="1390"/>
      <c r="I16" s="1563">
        <f t="shared" si="0"/>
        <v>802</v>
      </c>
      <c r="J16" s="1498">
        <f>SUM(C14:H16)</f>
        <v>1949</v>
      </c>
      <c r="K16" s="1503"/>
      <c r="L16" s="1564">
        <f t="shared" si="1"/>
        <v>200.5</v>
      </c>
      <c r="M16" s="2136"/>
    </row>
    <row r="17" spans="1:13" ht="14.25" customHeight="1" hidden="1" thickBot="1">
      <c r="A17" s="1486"/>
      <c r="B17" s="1491"/>
      <c r="C17" s="1495"/>
      <c r="D17" s="1470"/>
      <c r="E17" s="1470"/>
      <c r="F17" s="109"/>
      <c r="G17" s="1369"/>
      <c r="H17" s="1493"/>
      <c r="I17" s="1497">
        <f t="shared" si="0"/>
        <v>0</v>
      </c>
      <c r="J17" s="1500"/>
      <c r="K17" s="1507"/>
      <c r="L17" s="1562">
        <f t="shared" si="1"/>
        <v>0</v>
      </c>
      <c r="M17" s="1485"/>
    </row>
    <row r="18" spans="1:13" ht="14.25" customHeight="1" hidden="1" thickBot="1">
      <c r="A18" s="96">
        <v>5</v>
      </c>
      <c r="B18" s="1368"/>
      <c r="C18" s="1495"/>
      <c r="D18" s="109"/>
      <c r="E18" s="109"/>
      <c r="F18" s="1369"/>
      <c r="G18" s="1369"/>
      <c r="H18" s="1493"/>
      <c r="I18" s="1436">
        <f t="shared" si="0"/>
        <v>0</v>
      </c>
      <c r="J18" s="1497">
        <f>SUM(C18:H19)</f>
        <v>0</v>
      </c>
      <c r="K18" s="1504">
        <f>_xlfn.IFERROR(AVERAGE(C18:H19),0)</f>
        <v>0</v>
      </c>
      <c r="L18" s="1508">
        <f t="shared" si="1"/>
        <v>0</v>
      </c>
      <c r="M18" s="2134">
        <f>J18-$J$11</f>
        <v>-1938</v>
      </c>
    </row>
    <row r="19" spans="1:13" ht="14.25" customHeight="1" hidden="1" thickBot="1">
      <c r="A19" s="79"/>
      <c r="B19" s="1365"/>
      <c r="C19" s="1494"/>
      <c r="D19" s="1366"/>
      <c r="E19" s="1366"/>
      <c r="F19" s="1367"/>
      <c r="G19" s="1367"/>
      <c r="H19" s="1390"/>
      <c r="I19" s="1436">
        <f t="shared" si="0"/>
        <v>0</v>
      </c>
      <c r="J19" s="1498">
        <f>SUM(C18:H19)</f>
        <v>0</v>
      </c>
      <c r="K19" s="1503"/>
      <c r="L19" s="1508">
        <f t="shared" si="1"/>
        <v>0</v>
      </c>
      <c r="M19" s="2136"/>
    </row>
    <row r="22" spans="2:6" ht="15.75" thickBot="1">
      <c r="B22" s="1393" t="s">
        <v>62</v>
      </c>
      <c r="C22" s="287"/>
      <c r="D22" s="287"/>
      <c r="E22" s="287"/>
      <c r="F22" s="287"/>
    </row>
    <row r="23" spans="1:7" ht="15">
      <c r="A23" s="2139">
        <v>1</v>
      </c>
      <c r="B23" s="1746" t="s">
        <v>333</v>
      </c>
      <c r="C23" s="2142">
        <v>146</v>
      </c>
      <c r="D23" s="2142">
        <v>121</v>
      </c>
      <c r="E23" s="2142"/>
      <c r="F23" s="2145">
        <v>0</v>
      </c>
      <c r="G23" s="1474"/>
    </row>
    <row r="24" spans="1:10" ht="15">
      <c r="A24" s="2140"/>
      <c r="B24" s="1747" t="s">
        <v>309</v>
      </c>
      <c r="C24" s="2143"/>
      <c r="D24" s="2143"/>
      <c r="E24" s="2143"/>
      <c r="F24" s="2146"/>
      <c r="G24" s="1474"/>
      <c r="J24" s="1293" t="s">
        <v>485</v>
      </c>
    </row>
    <row r="25" spans="1:20" ht="24" customHeight="1" thickBot="1">
      <c r="A25" s="2141"/>
      <c r="B25" s="1748" t="s">
        <v>413</v>
      </c>
      <c r="C25" s="2144"/>
      <c r="D25" s="2144"/>
      <c r="E25" s="2144"/>
      <c r="F25" s="2147"/>
      <c r="R25" s="1878"/>
      <c r="S25" s="1878"/>
      <c r="T25" s="1879"/>
    </row>
    <row r="26" spans="1:20" ht="15">
      <c r="A26" s="1963">
        <v>2</v>
      </c>
      <c r="B26" s="1577" t="s">
        <v>481</v>
      </c>
      <c r="C26" s="1941">
        <v>183</v>
      </c>
      <c r="D26" s="1941">
        <v>178</v>
      </c>
      <c r="E26" s="1941"/>
      <c r="F26" s="1940">
        <v>2</v>
      </c>
      <c r="G26" s="1964" t="s">
        <v>36</v>
      </c>
      <c r="H26" s="1964"/>
      <c r="R26" s="1880"/>
      <c r="S26" s="1880"/>
      <c r="T26" s="1881"/>
    </row>
    <row r="27" spans="1:10" ht="15">
      <c r="A27" s="2148"/>
      <c r="B27" s="1585" t="s">
        <v>314</v>
      </c>
      <c r="C27" s="2149"/>
      <c r="D27" s="2149"/>
      <c r="E27" s="2149"/>
      <c r="F27" s="2150"/>
      <c r="G27" s="1352"/>
      <c r="H27" s="1352"/>
      <c r="J27" s="1293" t="s">
        <v>37</v>
      </c>
    </row>
    <row r="28" spans="1:7" ht="15.75" thickBot="1">
      <c r="A28" s="1930"/>
      <c r="B28" s="1592" t="s">
        <v>439</v>
      </c>
      <c r="C28" s="1913"/>
      <c r="D28" s="1913"/>
      <c r="E28" s="1913"/>
      <c r="F28" s="1939"/>
      <c r="G28" s="807"/>
    </row>
    <row r="29" spans="1:6" ht="15">
      <c r="A29" s="1394"/>
      <c r="B29" s="1395"/>
      <c r="C29" s="1395"/>
      <c r="D29" s="1395"/>
      <c r="E29" s="1395"/>
      <c r="F29" s="1395"/>
    </row>
    <row r="30" spans="1:8" ht="15" hidden="1">
      <c r="A30" s="1963">
        <v>2</v>
      </c>
      <c r="B30" s="1478"/>
      <c r="C30" s="1941"/>
      <c r="D30" s="1941"/>
      <c r="E30" s="1941"/>
      <c r="F30" s="1940"/>
      <c r="G30" s="1974"/>
      <c r="H30" s="1975"/>
    </row>
    <row r="31" spans="1:8" ht="15.75" hidden="1" thickBot="1">
      <c r="A31" s="1930"/>
      <c r="B31" s="1479"/>
      <c r="C31" s="1913"/>
      <c r="D31" s="1913"/>
      <c r="E31" s="1913"/>
      <c r="F31" s="1939"/>
      <c r="G31" s="1964"/>
      <c r="H31" s="1965"/>
    </row>
    <row r="32" spans="1:8" ht="15" hidden="1">
      <c r="A32" s="2139">
        <v>3</v>
      </c>
      <c r="B32" s="1480"/>
      <c r="C32" s="2142"/>
      <c r="D32" s="2142"/>
      <c r="E32" s="2142"/>
      <c r="F32" s="2145"/>
      <c r="G32" s="1964" t="s">
        <v>36</v>
      </c>
      <c r="H32" s="1965"/>
    </row>
    <row r="33" spans="1:8" ht="15.75" hidden="1" thickBot="1">
      <c r="A33" s="2141"/>
      <c r="B33" s="1441"/>
      <c r="C33" s="2144"/>
      <c r="D33" s="2144"/>
      <c r="E33" s="2144"/>
      <c r="F33" s="2147"/>
      <c r="G33" s="1964"/>
      <c r="H33" s="1965"/>
    </row>
    <row r="34" spans="1:6" ht="15">
      <c r="A34" s="1394"/>
      <c r="B34" s="1395"/>
      <c r="C34" s="1395"/>
      <c r="D34" s="1395"/>
      <c r="E34" s="1395"/>
      <c r="F34" s="1395"/>
    </row>
    <row r="35" spans="1:6" ht="15.75" hidden="1" thickBot="1">
      <c r="A35" s="1394"/>
      <c r="B35" s="1396" t="s">
        <v>168</v>
      </c>
      <c r="C35" s="1395"/>
      <c r="D35" s="1395"/>
      <c r="E35" s="1395"/>
      <c r="F35" s="1395"/>
    </row>
    <row r="36" spans="1:7" ht="15" hidden="1">
      <c r="A36" s="2151">
        <v>1</v>
      </c>
      <c r="B36" s="1468" t="s">
        <v>53</v>
      </c>
      <c r="C36" s="2153"/>
      <c r="D36" s="2155"/>
      <c r="E36" s="2155"/>
      <c r="F36" s="2155"/>
      <c r="G36" s="1481" t="s">
        <v>37</v>
      </c>
    </row>
    <row r="37" spans="1:6" ht="15" customHeight="1" hidden="1" thickBot="1">
      <c r="A37" s="2152"/>
      <c r="B37" s="1469"/>
      <c r="C37" s="2154"/>
      <c r="D37" s="2156"/>
      <c r="E37" s="2156"/>
      <c r="F37" s="2156"/>
    </row>
    <row r="38" spans="1:7" ht="15" hidden="1">
      <c r="A38" s="2151">
        <v>3</v>
      </c>
      <c r="B38" s="1482"/>
      <c r="C38" s="2155"/>
      <c r="D38" s="2153"/>
      <c r="E38" s="2157"/>
      <c r="F38" s="2155"/>
      <c r="G38" s="807"/>
    </row>
    <row r="39" spans="1:6" ht="15.75" hidden="1" thickBot="1">
      <c r="A39" s="2152"/>
      <c r="B39" s="1483"/>
      <c r="C39" s="2156"/>
      <c r="D39" s="2154"/>
      <c r="E39" s="2158"/>
      <c r="F39" s="2156"/>
    </row>
    <row r="40" spans="1:6" ht="15">
      <c r="A40" s="1394"/>
      <c r="B40" s="1394"/>
      <c r="C40" s="1394"/>
      <c r="D40" s="1394"/>
      <c r="E40" s="1394"/>
      <c r="F40" s="1394"/>
    </row>
  </sheetData>
  <sheetProtection/>
  <mergeCells count="48">
    <mergeCell ref="A36:A37"/>
    <mergeCell ref="C36:C37"/>
    <mergeCell ref="D36:D37"/>
    <mergeCell ref="E36:E37"/>
    <mergeCell ref="F36:F37"/>
    <mergeCell ref="A38:A39"/>
    <mergeCell ref="C38:C39"/>
    <mergeCell ref="D38:D39"/>
    <mergeCell ref="E38:E39"/>
    <mergeCell ref="F38:F39"/>
    <mergeCell ref="A32:A33"/>
    <mergeCell ref="C32:C33"/>
    <mergeCell ref="D32:D33"/>
    <mergeCell ref="E32:E33"/>
    <mergeCell ref="F32:F33"/>
    <mergeCell ref="G32:H32"/>
    <mergeCell ref="G33:H33"/>
    <mergeCell ref="G26:H26"/>
    <mergeCell ref="A30:A31"/>
    <mergeCell ref="C30:C31"/>
    <mergeCell ref="D30:D31"/>
    <mergeCell ref="E30:E31"/>
    <mergeCell ref="F30:F31"/>
    <mergeCell ref="G30:H30"/>
    <mergeCell ref="G31:H31"/>
    <mergeCell ref="A23:A25"/>
    <mergeCell ref="C23:C25"/>
    <mergeCell ref="D23:D25"/>
    <mergeCell ref="E23:E25"/>
    <mergeCell ref="F23:F25"/>
    <mergeCell ref="A26:A28"/>
    <mergeCell ref="C26:C28"/>
    <mergeCell ref="D26:D28"/>
    <mergeCell ref="E26:E28"/>
    <mergeCell ref="F26:F28"/>
    <mergeCell ref="M3:M4"/>
    <mergeCell ref="M5:M7"/>
    <mergeCell ref="M8:M10"/>
    <mergeCell ref="M11:M13"/>
    <mergeCell ref="M14:M16"/>
    <mergeCell ref="M18:M19"/>
    <mergeCell ref="A2:L2"/>
    <mergeCell ref="A3:A4"/>
    <mergeCell ref="B3:B4"/>
    <mergeCell ref="C3:G3"/>
    <mergeCell ref="I3:I4"/>
    <mergeCell ref="K3:K4"/>
    <mergeCell ref="L3:L4"/>
  </mergeCells>
  <conditionalFormatting sqref="G19:H19">
    <cfRule type="cellIs" priority="2" dxfId="5" operator="equal">
      <formula>200</formula>
    </cfRule>
  </conditionalFormatting>
  <conditionalFormatting sqref="G19:H19">
    <cfRule type="cellIs" priority="1" dxfId="5" operator="greaterThan">
      <formula>200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gorobeyko</cp:lastModifiedBy>
  <cp:lastPrinted>2021-05-26T21:07:10Z</cp:lastPrinted>
  <dcterms:created xsi:type="dcterms:W3CDTF">2014-10-12T17:18:25Z</dcterms:created>
  <dcterms:modified xsi:type="dcterms:W3CDTF">2024-03-20T23:46:04Z</dcterms:modified>
  <cp:category/>
  <cp:version/>
  <cp:contentType/>
  <cp:contentStatus/>
</cp:coreProperties>
</file>